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  <sheet name="129团" sheetId="2" r:id="rId2"/>
    <sheet name="Sheet2" sheetId="3" r:id="rId3"/>
    <sheet name="Sheet4" sheetId="5" r:id="rId4"/>
    <sheet name="兵团明细" sheetId="7" r:id="rId5"/>
    <sheet name="师市明细" sheetId="8" r:id="rId6"/>
  </sheets>
  <definedNames>
    <definedName name="_xlnm._FilterDatabase" localSheetId="2" hidden="1">Sheet2!$A$1:$K$69</definedName>
    <definedName name="_xlnm.Print_Titles" localSheetId="3">Sheet4!$1:$3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<sst xmlns="http://schemas.openxmlformats.org/spreadsheetml/2006/main" count="1428" uniqueCount="426">
  <si>
    <t>附件</t>
  </si>
  <si>
    <r>
      <rPr>
        <sz val="18"/>
        <color theme="1"/>
        <rFont val="方正小标宋简体"/>
        <charset val="134"/>
      </rPr>
      <t>第</t>
    </r>
    <r>
      <rPr>
        <sz val="18"/>
        <color theme="1"/>
        <rFont val="宋体"/>
        <charset val="134"/>
      </rPr>
      <t>七</t>
    </r>
    <r>
      <rPr>
        <sz val="18"/>
        <color theme="1"/>
        <rFont val="方正小标宋简体"/>
        <charset val="134"/>
      </rPr>
      <t>师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简体"/>
        <charset val="134"/>
      </rPr>
      <t>年现代设施农业建设贷款贴息情况汇总表</t>
    </r>
  </si>
  <si>
    <t>填报单位：第七师胡杨河市农业农村局                      填报人：                                                单位：元</t>
  </si>
  <si>
    <t>序号</t>
  </si>
  <si>
    <t>团场</t>
  </si>
  <si>
    <t>农业经营主体名称</t>
  </si>
  <si>
    <t>建设领域</t>
  </si>
  <si>
    <t>总贷款金额</t>
  </si>
  <si>
    <t>其中：用于基础设施建设金额</t>
  </si>
  <si>
    <t>贷款利率</t>
  </si>
  <si>
    <t>贷款当年使用天数</t>
  </si>
  <si>
    <t>贷款贴息比例</t>
  </si>
  <si>
    <t>申请贴息金额</t>
  </si>
  <si>
    <t>备注</t>
  </si>
  <si>
    <t>合计</t>
  </si>
  <si>
    <r>
      <rPr>
        <sz val="12"/>
        <color theme="1"/>
        <rFont val="Times New Roman"/>
        <charset val="134"/>
      </rPr>
      <t>123</t>
    </r>
    <r>
      <rPr>
        <sz val="12"/>
        <color theme="1"/>
        <rFont val="方正仿宋_GB2312"/>
        <charset val="134"/>
      </rPr>
      <t>团</t>
    </r>
  </si>
  <si>
    <t>新疆乌苏市虹亚牧业有限公司</t>
  </si>
  <si>
    <t>设施畜牧类</t>
  </si>
  <si>
    <t>123团合计</t>
  </si>
  <si>
    <r>
      <rPr>
        <sz val="12"/>
        <color theme="1"/>
        <rFont val="Times New Roman"/>
        <charset val="134"/>
      </rPr>
      <t>124</t>
    </r>
    <r>
      <rPr>
        <sz val="12"/>
        <color theme="1"/>
        <rFont val="方正仿宋_GB2312"/>
        <charset val="134"/>
      </rPr>
      <t>团</t>
    </r>
  </si>
  <si>
    <r>
      <rPr>
        <sz val="12"/>
        <rFont val="方正仿宋_GB2312"/>
        <charset val="134"/>
      </rPr>
      <t>乌苏市祥盛通牧业有限公司</t>
    </r>
  </si>
  <si>
    <t>124团合计</t>
  </si>
  <si>
    <r>
      <rPr>
        <sz val="12"/>
        <color theme="1"/>
        <rFont val="Times New Roman"/>
        <charset val="134"/>
      </rPr>
      <t>125</t>
    </r>
    <r>
      <rPr>
        <sz val="12"/>
        <color theme="1"/>
        <rFont val="方正仿宋_GB2312"/>
        <charset val="134"/>
      </rPr>
      <t>团</t>
    </r>
  </si>
  <si>
    <r>
      <rPr>
        <sz val="12"/>
        <rFont val="方正仿宋_GB2312"/>
        <charset val="134"/>
      </rPr>
      <t>旺忠种鸡繁育农民专业合作社</t>
    </r>
  </si>
  <si>
    <r>
      <rPr>
        <sz val="12"/>
        <rFont val="方正仿宋_GB2312"/>
        <charset val="134"/>
      </rPr>
      <t>鑫鹏源养殖场农民专业合作社</t>
    </r>
  </si>
  <si>
    <r>
      <rPr>
        <sz val="12"/>
        <rFont val="方正仿宋_GB2312"/>
        <charset val="134"/>
      </rPr>
      <t>胡杨河市浩瀚农业科技有限公司</t>
    </r>
  </si>
  <si>
    <t>125团合计</t>
  </si>
  <si>
    <r>
      <rPr>
        <sz val="12"/>
        <rFont val="Times New Roman"/>
        <charset val="134"/>
      </rPr>
      <t>129</t>
    </r>
    <r>
      <rPr>
        <sz val="12"/>
        <rFont val="方正仿宋_GB2312"/>
        <charset val="134"/>
      </rPr>
      <t>团</t>
    </r>
  </si>
  <si>
    <r>
      <rPr>
        <sz val="12"/>
        <rFont val="方正仿宋_GB2312"/>
        <charset val="134"/>
      </rPr>
      <t>新疆沃土壮苗农业科技有限公司</t>
    </r>
  </si>
  <si>
    <r>
      <rPr>
        <sz val="12"/>
        <rFont val="方正仿宋_GB2312"/>
        <charset val="134"/>
      </rPr>
      <t>胡杨河市玫尚生态农业科技有限公司</t>
    </r>
  </si>
  <si>
    <t>设施种植类</t>
  </si>
  <si>
    <t>129团合计</t>
  </si>
  <si>
    <r>
      <rPr>
        <sz val="12"/>
        <rFont val="Times New Roman"/>
        <charset val="134"/>
      </rPr>
      <t>130</t>
    </r>
    <r>
      <rPr>
        <sz val="12"/>
        <rFont val="方正仿宋_GB2312"/>
        <charset val="134"/>
      </rPr>
      <t>团</t>
    </r>
  </si>
  <si>
    <r>
      <rPr>
        <sz val="12"/>
        <color theme="1"/>
        <rFont val="方正仿宋_GB2312"/>
        <charset val="134"/>
      </rPr>
      <t>胡杨河市昊睿牧业发展有限公司</t>
    </r>
  </si>
  <si>
    <r>
      <rPr>
        <sz val="12"/>
        <color theme="1"/>
        <rFont val="方正仿宋_GB2312"/>
        <charset val="134"/>
      </rPr>
      <t>胡杨河市锦禾聚力种植专业合作社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2312"/>
        <charset val="134"/>
      </rPr>
      <t>叶昌福、王晨龙、赵严军、田振杰、王晨慧）</t>
    </r>
  </si>
  <si>
    <t>胡杨河市裕仁农业发展有限公司</t>
  </si>
  <si>
    <t>粮食烘干类</t>
  </si>
  <si>
    <t>130团合计</t>
  </si>
  <si>
    <t>贷款起始</t>
  </si>
  <si>
    <t>终止日期</t>
  </si>
  <si>
    <t>核减</t>
  </si>
  <si>
    <t>申请贴息金额（2%）(元）</t>
  </si>
  <si>
    <t>项目类别</t>
  </si>
  <si>
    <t>单位</t>
  </si>
  <si>
    <t>合同金额</t>
  </si>
  <si>
    <t>发票金额</t>
  </si>
  <si>
    <t>发票编号</t>
  </si>
  <si>
    <t>129团</t>
  </si>
  <si>
    <t>新疆沃土壮苗农业科技有限公司</t>
  </si>
  <si>
    <t>设施畜牧</t>
  </si>
  <si>
    <t>-</t>
  </si>
  <si>
    <t>购置发票</t>
  </si>
  <si>
    <t>相约棋牌社</t>
  </si>
  <si>
    <t>绿能新能源</t>
  </si>
  <si>
    <t>尚诚钢构</t>
  </si>
  <si>
    <t>03599139</t>
  </si>
  <si>
    <t>永发装璜</t>
  </si>
  <si>
    <t>精益通</t>
  </si>
  <si>
    <t>道青五金</t>
  </si>
  <si>
    <t>胡杨河市玖尚生态农业科技发展有限公司</t>
  </si>
  <si>
    <t>设施种植</t>
  </si>
  <si>
    <t>建设合同</t>
  </si>
  <si>
    <t>辉腾建材</t>
  </si>
  <si>
    <t>124团</t>
  </si>
  <si>
    <t>乌苏市祥盛通牧业有限公司</t>
  </si>
  <si>
    <t>设施养殖</t>
  </si>
  <si>
    <t>卓运建筑</t>
  </si>
  <si>
    <t>建设发票</t>
  </si>
  <si>
    <t>卓运</t>
  </si>
  <si>
    <t>设备购置</t>
  </si>
  <si>
    <t>特瑞机械</t>
  </si>
  <si>
    <t>博乐三正</t>
  </si>
  <si>
    <t>正诚五金</t>
  </si>
  <si>
    <t>江南三淼</t>
  </si>
  <si>
    <t>京鹏环宇</t>
  </si>
  <si>
    <t>125团</t>
  </si>
  <si>
    <t>忠旺种鸡繁殖养殖合作社</t>
  </si>
  <si>
    <t>购置合同</t>
  </si>
  <si>
    <t>新和协人</t>
  </si>
  <si>
    <t>鑫鹏源养殖合作社</t>
  </si>
  <si>
    <t>运铠建设</t>
  </si>
  <si>
    <t>购买合同</t>
  </si>
  <si>
    <t>铲车</t>
  </si>
  <si>
    <t>130团</t>
  </si>
  <si>
    <t>裕仁农业</t>
  </si>
  <si>
    <t>粮食烘干</t>
  </si>
  <si>
    <t>广粮仓储</t>
  </si>
  <si>
    <t>通友五金</t>
  </si>
  <si>
    <t>庭奥机电</t>
  </si>
  <si>
    <t>万谷机械</t>
  </si>
  <si>
    <t>鸿悦建设</t>
  </si>
  <si>
    <t>昊睿牧业</t>
  </si>
  <si>
    <t>畜牧养殖</t>
  </si>
  <si>
    <t>施工合同</t>
  </si>
  <si>
    <t>联合建利</t>
  </si>
  <si>
    <t>圣牧机械</t>
  </si>
  <si>
    <t>06553361</t>
  </si>
  <si>
    <t>焰达机械</t>
  </si>
  <si>
    <t>启洋五金</t>
  </si>
  <si>
    <t>金运华烽</t>
  </si>
  <si>
    <t>丹红养殖设备</t>
  </si>
  <si>
    <t>凯萨英农牧</t>
  </si>
  <si>
    <t>飞朋电缆</t>
  </si>
  <si>
    <t>新能安装</t>
  </si>
  <si>
    <t>瑞丰机械</t>
  </si>
  <si>
    <t>正达科技</t>
  </si>
  <si>
    <t>陈小叶建材</t>
  </si>
  <si>
    <t>考特威星</t>
  </si>
  <si>
    <t>窝窝猪农牧科技</t>
  </si>
  <si>
    <t>09994518</t>
  </si>
  <si>
    <t>燕赵五金</t>
  </si>
  <si>
    <t>隆庆彩钢</t>
  </si>
  <si>
    <t>新美菱</t>
  </si>
  <si>
    <t>美邦建材</t>
  </si>
  <si>
    <t>锦禾聚力种植合作社（叶昌福、王晨龙、赵严军、田振杰、王晨慧）</t>
  </si>
  <si>
    <t>同君货运部</t>
  </si>
  <si>
    <t>123团</t>
  </si>
  <si>
    <t>虹亚牧业</t>
  </si>
  <si>
    <t>购销合同</t>
  </si>
  <si>
    <t>振疆养殖</t>
  </si>
  <si>
    <t>购销发票</t>
  </si>
  <si>
    <t>镇疆养殖</t>
  </si>
  <si>
    <t>优容五金</t>
  </si>
  <si>
    <t>诚固建材</t>
  </si>
  <si>
    <t>启顺建材</t>
  </si>
  <si>
    <t>鸿翎安装</t>
  </si>
  <si>
    <t>其他</t>
  </si>
  <si>
    <t>建设</t>
  </si>
  <si>
    <t>通疆</t>
  </si>
  <si>
    <t>新玉一品</t>
  </si>
  <si>
    <t>00910257</t>
  </si>
  <si>
    <t>萨博水暖</t>
  </si>
  <si>
    <t>仕源众达</t>
  </si>
  <si>
    <t>三区材料</t>
  </si>
  <si>
    <t>华阳养殖</t>
  </si>
  <si>
    <t>09017546</t>
  </si>
  <si>
    <t>拓凯建材</t>
  </si>
  <si>
    <t>全仕建材</t>
  </si>
  <si>
    <t>集万冠</t>
  </si>
  <si>
    <t>戈壁母亲</t>
  </si>
  <si>
    <t>胡杨河市浩瀚农业科技有限公司</t>
  </si>
  <si>
    <t>中谷机械</t>
  </si>
  <si>
    <t>晨景建筑</t>
  </si>
  <si>
    <t>06947287</t>
  </si>
  <si>
    <t>06947288</t>
  </si>
  <si>
    <t>06947328</t>
  </si>
  <si>
    <t>06947290</t>
  </si>
  <si>
    <t>06947289</t>
  </si>
  <si>
    <t>金德亿</t>
  </si>
  <si>
    <t>高冀生</t>
  </si>
  <si>
    <t>鸿盛茂源</t>
  </si>
  <si>
    <t>旺野电气</t>
  </si>
  <si>
    <t>臧路路</t>
  </si>
  <si>
    <t>宇正建设</t>
  </si>
  <si>
    <t>01824343</t>
  </si>
  <si>
    <t>01824344</t>
  </si>
  <si>
    <t>01824345</t>
  </si>
  <si>
    <t>01824346</t>
  </si>
  <si>
    <t>01824347</t>
  </si>
  <si>
    <t>01809185</t>
  </si>
  <si>
    <t>01809186</t>
  </si>
  <si>
    <t>01809187</t>
  </si>
  <si>
    <t>01809188</t>
  </si>
  <si>
    <t>01809189</t>
  </si>
  <si>
    <t>01809190</t>
  </si>
  <si>
    <t>01809191</t>
  </si>
  <si>
    <t>01809192</t>
  </si>
  <si>
    <r>
      <rPr>
        <sz val="14"/>
        <color theme="1"/>
        <rFont val="黑体"/>
        <charset val="134"/>
      </rPr>
      <t>附件</t>
    </r>
  </si>
  <si>
    <r>
      <rPr>
        <sz val="18"/>
        <color theme="1"/>
        <rFont val="方正小标宋简体"/>
        <charset val="134"/>
      </rPr>
      <t>兵团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简体"/>
        <charset val="134"/>
      </rPr>
      <t>年现代设施农业建设贷款贴息情况汇总表</t>
    </r>
  </si>
  <si>
    <r>
      <rPr>
        <sz val="12"/>
        <color theme="1"/>
        <rFont val="方正楷体_GB2312"/>
        <charset val="134"/>
      </rPr>
      <t>单位：万元</t>
    </r>
    <r>
      <rPr>
        <sz val="12"/>
        <color theme="1"/>
        <rFont val="Times New Roman"/>
        <charset val="134"/>
      </rPr>
      <t xml:space="preserve">   </t>
    </r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</si>
  <si>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</si>
  <si>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农业经营主体名称</t>
    </r>
  </si>
  <si>
    <r>
      <rPr>
        <sz val="12"/>
        <color theme="1"/>
        <rFont val="黑体"/>
        <charset val="134"/>
      </rPr>
      <t>所在区域</t>
    </r>
  </si>
  <si>
    <r>
      <rPr>
        <sz val="12"/>
        <color theme="1"/>
        <rFont val="黑体"/>
        <charset val="134"/>
      </rPr>
      <t>建设主体</t>
    </r>
  </si>
  <si>
    <r>
      <rPr>
        <sz val="12"/>
        <color theme="1"/>
        <rFont val="黑体"/>
        <charset val="134"/>
      </rPr>
      <t>贷款金额</t>
    </r>
  </si>
  <si>
    <r>
      <rPr>
        <sz val="12"/>
        <color theme="1"/>
        <rFont val="黑体"/>
        <charset val="134"/>
      </rPr>
      <t>贷款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利率</t>
    </r>
  </si>
  <si>
    <r>
      <rPr>
        <sz val="12"/>
        <color theme="1"/>
        <rFont val="黑体"/>
        <charset val="134"/>
      </rPr>
      <t>应支付利息</t>
    </r>
  </si>
  <si>
    <r>
      <rPr>
        <sz val="12"/>
        <color theme="1"/>
        <rFont val="黑体"/>
        <charset val="134"/>
      </rPr>
      <t>已支付利息</t>
    </r>
  </si>
  <si>
    <r>
      <rPr>
        <sz val="12"/>
        <color theme="1"/>
        <rFont val="黑体"/>
        <charset val="134"/>
      </rPr>
      <t>贷款贴息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比例</t>
    </r>
  </si>
  <si>
    <r>
      <rPr>
        <sz val="12"/>
        <color theme="1"/>
        <rFont val="黑体"/>
        <charset val="134"/>
      </rPr>
      <t>申请贴息金额</t>
    </r>
  </si>
  <si>
    <r>
      <rPr>
        <sz val="12"/>
        <color theme="1"/>
        <rFont val="黑体"/>
        <charset val="134"/>
      </rPr>
      <t>备注</t>
    </r>
  </si>
  <si>
    <r>
      <rPr>
        <sz val="12"/>
        <color theme="1"/>
        <rFont val="黑体"/>
        <charset val="134"/>
      </rPr>
      <t>合计</t>
    </r>
  </si>
  <si>
    <t>设施种植类（2个）</t>
  </si>
  <si>
    <t>胡杨河市玫尚生态农业科技有限公司</t>
  </si>
  <si>
    <r>
      <rPr>
        <sz val="12"/>
        <rFont val="Times New Roman"/>
        <charset val="134"/>
      </rPr>
      <t>129</t>
    </r>
    <r>
      <rPr>
        <sz val="12"/>
        <rFont val="宋体"/>
        <charset val="134"/>
      </rPr>
      <t>团</t>
    </r>
  </si>
  <si>
    <r>
      <rPr>
        <sz val="12"/>
        <color theme="1"/>
        <rFont val="方正仿宋_GB2312"/>
        <charset val="134"/>
      </rPr>
      <t>农业企业</t>
    </r>
  </si>
  <si>
    <r>
      <rPr>
        <b/>
        <sz val="12"/>
        <color theme="1"/>
        <rFont val="方正仿宋_GB2312"/>
        <charset val="134"/>
      </rPr>
      <t>设施畜牧类（</t>
    </r>
    <r>
      <rPr>
        <b/>
        <sz val="12"/>
        <color theme="1"/>
        <rFont val="Times New Roman"/>
        <charset val="134"/>
      </rPr>
      <t>20</t>
    </r>
    <r>
      <rPr>
        <b/>
        <sz val="12"/>
        <color theme="1"/>
        <rFont val="方正仿宋_GB2312"/>
        <charset val="134"/>
      </rPr>
      <t>个）</t>
    </r>
  </si>
  <si>
    <r>
      <rPr>
        <sz val="12"/>
        <rFont val="Times New Roman"/>
        <charset val="134"/>
      </rPr>
      <t>124</t>
    </r>
    <r>
      <rPr>
        <sz val="12"/>
        <rFont val="方正仿宋_GB2312"/>
        <charset val="134"/>
      </rPr>
      <t>团</t>
    </r>
  </si>
  <si>
    <r>
      <rPr>
        <sz val="12"/>
        <rFont val="方正仿宋_GB2312"/>
        <charset val="134"/>
      </rPr>
      <t>农业企业</t>
    </r>
  </si>
  <si>
    <t>胡杨河市金逸养殖合作社</t>
  </si>
  <si>
    <r>
      <rPr>
        <sz val="12"/>
        <rFont val="Times New Roman"/>
        <charset val="134"/>
      </rPr>
      <t>125</t>
    </r>
    <r>
      <rPr>
        <sz val="12"/>
        <rFont val="方正仿宋_GB2312"/>
        <charset val="134"/>
      </rPr>
      <t>团</t>
    </r>
  </si>
  <si>
    <t>胡杨河市宏信畜牧养殖有限公司</t>
  </si>
  <si>
    <t>旺忠种鸡繁育农民专业合作社</t>
  </si>
  <si>
    <t>一二五团盛康牧业有限公司</t>
  </si>
  <si>
    <t>胡杨河市昌达养殖专业合作社</t>
  </si>
  <si>
    <t>鑫鹏源养殖场农民专业合作社</t>
  </si>
  <si>
    <t>胡杨河市农和聚源养殖衣民专业合作社</t>
  </si>
  <si>
    <t>胡杨河清源牧业发展有限公司</t>
  </si>
  <si>
    <t>王晨龙</t>
  </si>
  <si>
    <r>
      <rPr>
        <sz val="12"/>
        <color theme="1"/>
        <rFont val="Times New Roman"/>
        <charset val="134"/>
      </rPr>
      <t>130</t>
    </r>
    <r>
      <rPr>
        <sz val="12"/>
        <color theme="1"/>
        <rFont val="宋体"/>
        <charset val="134"/>
      </rPr>
      <t>团</t>
    </r>
  </si>
  <si>
    <r>
      <rPr>
        <sz val="12"/>
        <color theme="1"/>
        <rFont val="方正仿宋_GB2312"/>
        <charset val="134"/>
      </rPr>
      <t>农户</t>
    </r>
  </si>
  <si>
    <t>王晨慧</t>
  </si>
  <si>
    <t>赵严军</t>
  </si>
  <si>
    <t>叶昌福</t>
  </si>
  <si>
    <t>田振杰</t>
  </si>
  <si>
    <t>胡杨河市锦禾聚力种植专业合作社</t>
  </si>
  <si>
    <t>赵泽祥</t>
  </si>
  <si>
    <t>赵军</t>
  </si>
  <si>
    <r>
      <rPr>
        <sz val="12"/>
        <color theme="1"/>
        <rFont val="Times New Roman"/>
        <charset val="134"/>
      </rPr>
      <t>130</t>
    </r>
    <r>
      <rPr>
        <sz val="12"/>
        <color theme="1"/>
        <rFont val="方正仿宋_GB2312"/>
        <charset val="134"/>
      </rPr>
      <t>团</t>
    </r>
  </si>
  <si>
    <t>胡杨河市昊睿牧业发展有限公司</t>
  </si>
  <si>
    <t>528</t>
  </si>
  <si>
    <r>
      <rPr>
        <b/>
        <sz val="12"/>
        <rFont val="方正仿宋_GB2312"/>
        <charset val="134"/>
      </rPr>
      <t>设施渔业类（</t>
    </r>
    <r>
      <rPr>
        <b/>
        <sz val="12"/>
        <rFont val="Times New Roman"/>
        <charset val="134"/>
      </rPr>
      <t>3</t>
    </r>
    <r>
      <rPr>
        <b/>
        <sz val="12"/>
        <rFont val="方正仿宋_GB2312"/>
        <charset val="134"/>
      </rPr>
      <t>个）</t>
    </r>
  </si>
  <si>
    <r>
      <rPr>
        <sz val="12"/>
        <color theme="1"/>
        <rFont val="方正仿宋_GB2312"/>
        <charset val="134"/>
      </rPr>
      <t>胥萍</t>
    </r>
  </si>
  <si>
    <r>
      <rPr>
        <sz val="12"/>
        <color theme="1"/>
        <rFont val="方正仿宋_GB2312"/>
        <charset val="134"/>
      </rPr>
      <t>李双科</t>
    </r>
  </si>
  <si>
    <r>
      <rPr>
        <sz val="12"/>
        <color theme="1"/>
        <rFont val="方正仿宋_GB2312"/>
        <charset val="134"/>
      </rPr>
      <t>杨列刚</t>
    </r>
  </si>
  <si>
    <r>
      <rPr>
        <b/>
        <sz val="12"/>
        <color theme="1"/>
        <rFont val="方正仿宋_GB2312"/>
        <charset val="134"/>
      </rPr>
      <t>冷链物流类（</t>
    </r>
    <r>
      <rPr>
        <b/>
        <sz val="12"/>
        <color theme="1"/>
        <rFont val="Times New Roman"/>
        <charset val="134"/>
      </rPr>
      <t>1</t>
    </r>
    <r>
      <rPr>
        <b/>
        <sz val="12"/>
        <color theme="1"/>
        <rFont val="方正仿宋_GB2312"/>
        <charset val="134"/>
      </rPr>
      <t>个）</t>
    </r>
  </si>
  <si>
    <t>新疆如派食品有限公司</t>
  </si>
  <si>
    <t>农业企业</t>
  </si>
  <si>
    <r>
      <rPr>
        <b/>
        <sz val="12"/>
        <color theme="1"/>
        <rFont val="方正仿宋_GB2312"/>
        <charset val="134"/>
      </rPr>
      <t>粮食烘干类（</t>
    </r>
    <r>
      <rPr>
        <b/>
        <sz val="12"/>
        <color theme="1"/>
        <rFont val="Times New Roman"/>
        <charset val="134"/>
      </rPr>
      <t>1</t>
    </r>
    <r>
      <rPr>
        <b/>
        <sz val="12"/>
        <color theme="1"/>
        <rFont val="方正仿宋_GB2312"/>
        <charset val="134"/>
      </rPr>
      <t>个）</t>
    </r>
  </si>
  <si>
    <r>
      <rPr>
        <b/>
        <sz val="12"/>
        <color theme="1"/>
        <rFont val="方正楷体_GB2312"/>
        <charset val="134"/>
      </rPr>
      <t>设施种植类（共</t>
    </r>
    <r>
      <rPr>
        <b/>
        <sz val="12"/>
        <color theme="1"/>
        <rFont val="Times New Roman"/>
        <charset val="134"/>
      </rPr>
      <t>63</t>
    </r>
    <r>
      <rPr>
        <b/>
        <sz val="12"/>
        <color theme="1"/>
        <rFont val="方正楷体_GB2312"/>
        <charset val="134"/>
      </rPr>
      <t>个）</t>
    </r>
  </si>
  <si>
    <r>
      <rPr>
        <b/>
        <sz val="12"/>
        <color theme="1"/>
        <rFont val="方正楷体_GB2312"/>
        <charset val="134"/>
      </rPr>
      <t>设施畜牧类（共</t>
    </r>
    <r>
      <rPr>
        <b/>
        <sz val="12"/>
        <color theme="1"/>
        <rFont val="Times New Roman"/>
        <charset val="134"/>
      </rPr>
      <t>56</t>
    </r>
    <r>
      <rPr>
        <b/>
        <sz val="12"/>
        <color theme="1"/>
        <rFont val="宋体"/>
        <charset val="134"/>
      </rPr>
      <t>个）</t>
    </r>
  </si>
  <si>
    <r>
      <rPr>
        <sz val="12"/>
        <color theme="1"/>
        <rFont val="方正仿宋_GB2312"/>
        <charset val="134"/>
      </rPr>
      <t>新疆乌苏市虹亚牧业有限公司</t>
    </r>
  </si>
  <si>
    <r>
      <rPr>
        <sz val="12"/>
        <rFont val="方正仿宋_GB2312"/>
        <charset val="134"/>
      </rPr>
      <t>胡杨河市金逸养殖合作社</t>
    </r>
  </si>
  <si>
    <r>
      <rPr>
        <sz val="12"/>
        <rFont val="方正仿宋_GB2312"/>
        <charset val="134"/>
      </rPr>
      <t>胡杨河市宏信畜牧养殖有限公司</t>
    </r>
  </si>
  <si>
    <r>
      <rPr>
        <sz val="12"/>
        <rFont val="方正仿宋_GB2312"/>
        <charset val="134"/>
      </rPr>
      <t>一二五团盛康牧业有限公司</t>
    </r>
  </si>
  <si>
    <r>
      <rPr>
        <sz val="12"/>
        <rFont val="方正仿宋_GB2312"/>
        <charset val="134"/>
      </rPr>
      <t>胡杨河市昌达养殖专业合作社</t>
    </r>
  </si>
  <si>
    <r>
      <rPr>
        <sz val="12"/>
        <rFont val="方正仿宋_GB2312"/>
        <charset val="134"/>
      </rPr>
      <t>胡杨河市农和聚源养殖衣民专业合作社</t>
    </r>
  </si>
  <si>
    <r>
      <rPr>
        <sz val="12"/>
        <rFont val="方正仿宋_GB2312"/>
        <charset val="134"/>
      </rPr>
      <t>胡杨河清源牧业发展有限公司</t>
    </r>
  </si>
  <si>
    <r>
      <rPr>
        <sz val="12"/>
        <color theme="1"/>
        <rFont val="方正仿宋_GB2312"/>
        <charset val="134"/>
      </rPr>
      <t>王晨龙</t>
    </r>
  </si>
  <si>
    <r>
      <rPr>
        <sz val="12"/>
        <color theme="1"/>
        <rFont val="Times New Roman"/>
        <charset val="134"/>
      </rPr>
      <t>129</t>
    </r>
    <r>
      <rPr>
        <sz val="12"/>
        <color theme="1"/>
        <rFont val="方正仿宋_GB2312"/>
        <charset val="134"/>
      </rPr>
      <t>团</t>
    </r>
  </si>
  <si>
    <r>
      <rPr>
        <sz val="12"/>
        <color theme="1"/>
        <rFont val="方正仿宋_GB2312"/>
        <charset val="134"/>
      </rPr>
      <t>王晨慧</t>
    </r>
  </si>
  <si>
    <r>
      <rPr>
        <sz val="12"/>
        <color theme="1"/>
        <rFont val="方正仿宋_GB2312"/>
        <charset val="134"/>
      </rPr>
      <t>赵严军</t>
    </r>
  </si>
  <si>
    <r>
      <rPr>
        <sz val="12"/>
        <color theme="1"/>
        <rFont val="方正仿宋_GB2312"/>
        <charset val="134"/>
      </rPr>
      <t>叶昌福</t>
    </r>
  </si>
  <si>
    <r>
      <rPr>
        <sz val="12"/>
        <color theme="1"/>
        <rFont val="方正仿宋_GB2312"/>
        <charset val="134"/>
      </rPr>
      <t>田振杰</t>
    </r>
  </si>
  <si>
    <r>
      <rPr>
        <sz val="12"/>
        <color theme="1"/>
        <rFont val="方正仿宋_GB2312"/>
        <charset val="134"/>
      </rPr>
      <t>胡杨河市锦禾聚力种植专业合作社</t>
    </r>
  </si>
  <si>
    <r>
      <rPr>
        <sz val="12"/>
        <color theme="1"/>
        <rFont val="方正仿宋_GB2312"/>
        <charset val="134"/>
      </rPr>
      <t>赵泽祥</t>
    </r>
  </si>
  <si>
    <r>
      <rPr>
        <sz val="12"/>
        <color theme="1"/>
        <rFont val="方正仿宋_GB2312"/>
        <charset val="134"/>
      </rPr>
      <t>赵军</t>
    </r>
  </si>
  <si>
    <r>
      <rPr>
        <b/>
        <sz val="12"/>
        <color theme="1"/>
        <rFont val="方正楷体_GB2312"/>
        <charset val="134"/>
      </rPr>
      <t>设施渔业类（共</t>
    </r>
    <r>
      <rPr>
        <b/>
        <sz val="12"/>
        <color theme="1"/>
        <rFont val="Times New Roman"/>
        <charset val="134"/>
      </rPr>
      <t>12</t>
    </r>
    <r>
      <rPr>
        <b/>
        <sz val="12"/>
        <color theme="1"/>
        <rFont val="方正楷体_GB2312"/>
        <charset val="134"/>
      </rPr>
      <t>个）</t>
    </r>
  </si>
  <si>
    <r>
      <rPr>
        <b/>
        <sz val="12"/>
        <color theme="1"/>
        <rFont val="方正楷体_GB2312"/>
        <charset val="134"/>
      </rPr>
      <t>冷链物流类（共</t>
    </r>
    <r>
      <rPr>
        <b/>
        <sz val="12"/>
        <color theme="1"/>
        <rFont val="Times New Roman"/>
        <charset val="134"/>
      </rPr>
      <t>13</t>
    </r>
    <r>
      <rPr>
        <b/>
        <sz val="12"/>
        <color theme="1"/>
        <rFont val="宋体"/>
        <charset val="134"/>
      </rPr>
      <t>个）</t>
    </r>
  </si>
  <si>
    <r>
      <rPr>
        <sz val="12"/>
        <color theme="1"/>
        <rFont val="方正仿宋_GB2312"/>
        <charset val="134"/>
      </rPr>
      <t>新疆如派食品有限公司</t>
    </r>
  </si>
  <si>
    <r>
      <rPr>
        <b/>
        <sz val="12"/>
        <color theme="1"/>
        <rFont val="方正仿宋_GB2312"/>
        <charset val="134"/>
      </rPr>
      <t>第一师（</t>
    </r>
    <r>
      <rPr>
        <b/>
        <sz val="12"/>
        <color theme="1"/>
        <rFont val="Times New Roman"/>
        <charset val="134"/>
      </rPr>
      <t>3</t>
    </r>
    <r>
      <rPr>
        <b/>
        <sz val="12"/>
        <color theme="1"/>
        <rFont val="方正仿宋_GB2312"/>
        <charset val="134"/>
      </rPr>
      <t>个）</t>
    </r>
  </si>
  <si>
    <r>
      <rPr>
        <sz val="12"/>
        <rFont val="方正仿宋_GB2312"/>
        <charset val="134"/>
      </rPr>
      <t>阿拉尔市锦禾果蔬种植农民合作社</t>
    </r>
  </si>
  <si>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2312"/>
        <charset val="134"/>
      </rPr>
      <t>团</t>
    </r>
  </si>
  <si>
    <r>
      <rPr>
        <sz val="12"/>
        <rFont val="方正仿宋_GB2312"/>
        <charset val="134"/>
      </rPr>
      <t>合作社</t>
    </r>
  </si>
  <si>
    <r>
      <rPr>
        <sz val="12"/>
        <rFont val="方正仿宋_GB2312"/>
        <charset val="134"/>
      </rPr>
      <t>阿拉尔市塔克拉玛果业有限公司</t>
    </r>
  </si>
  <si>
    <r>
      <rPr>
        <sz val="12"/>
        <color theme="1"/>
        <rFont val="Times New Roman"/>
        <charset val="134"/>
      </rPr>
      <t>11</t>
    </r>
    <r>
      <rPr>
        <sz val="12"/>
        <color theme="1"/>
        <rFont val="方正仿宋_GB2312"/>
        <charset val="134"/>
      </rPr>
      <t>团</t>
    </r>
  </si>
  <si>
    <r>
      <rPr>
        <sz val="12"/>
        <rFont val="方正仿宋_GB2312"/>
        <charset val="134"/>
      </rPr>
      <t>阿拉尔市红鑫源枣业技术开发有限责任公司</t>
    </r>
  </si>
  <si>
    <r>
      <rPr>
        <sz val="12"/>
        <color theme="1"/>
        <rFont val="Times New Roman"/>
        <charset val="134"/>
      </rPr>
      <t>13</t>
    </r>
    <r>
      <rPr>
        <sz val="12"/>
        <color theme="1"/>
        <rFont val="方正仿宋_GB2312"/>
        <charset val="134"/>
      </rPr>
      <t>团</t>
    </r>
  </si>
  <si>
    <r>
      <rPr>
        <b/>
        <sz val="12"/>
        <color theme="1"/>
        <rFont val="方正仿宋_GB2312"/>
        <charset val="134"/>
      </rPr>
      <t>第二师（</t>
    </r>
    <r>
      <rPr>
        <b/>
        <sz val="12"/>
        <color theme="1"/>
        <rFont val="Times New Roman"/>
        <charset val="134"/>
      </rPr>
      <t>55</t>
    </r>
    <r>
      <rPr>
        <b/>
        <sz val="12"/>
        <color theme="1"/>
        <rFont val="方正仿宋_GB2312"/>
        <charset val="134"/>
      </rPr>
      <t>个）</t>
    </r>
  </si>
  <si>
    <r>
      <rPr>
        <sz val="12"/>
        <color theme="1"/>
        <rFont val="方正仿宋_GB2312"/>
        <charset val="134"/>
      </rPr>
      <t>和静县查通沟农业种植合作社</t>
    </r>
  </si>
  <si>
    <r>
      <rPr>
        <sz val="12"/>
        <color theme="1"/>
        <rFont val="Times New Roman"/>
        <charset val="134"/>
      </rPr>
      <t>21</t>
    </r>
    <r>
      <rPr>
        <sz val="12"/>
        <color theme="1"/>
        <rFont val="方正仿宋_GB2312"/>
        <charset val="134"/>
      </rPr>
      <t>团</t>
    </r>
  </si>
  <si>
    <r>
      <rPr>
        <sz val="12"/>
        <color theme="1"/>
        <rFont val="方正仿宋_GB2312"/>
        <charset val="134"/>
      </rPr>
      <t>合作社</t>
    </r>
  </si>
  <si>
    <r>
      <rPr>
        <sz val="12"/>
        <color theme="1"/>
        <rFont val="方正仿宋_GB2312"/>
        <charset val="134"/>
      </rPr>
      <t>弋卫文</t>
    </r>
  </si>
  <si>
    <r>
      <rPr>
        <sz val="12"/>
        <color theme="1"/>
        <rFont val="方正仿宋_GB2312"/>
        <charset val="134"/>
      </rPr>
      <t>邱瀚翔</t>
    </r>
  </si>
  <si>
    <r>
      <rPr>
        <sz val="12"/>
        <color theme="1"/>
        <rFont val="方正仿宋_GB2312"/>
        <charset val="134"/>
      </rPr>
      <t>密子良</t>
    </r>
  </si>
  <si>
    <r>
      <rPr>
        <sz val="12"/>
        <color theme="1"/>
        <rFont val="方正仿宋_GB2312"/>
        <charset val="134"/>
      </rPr>
      <t>王文娟</t>
    </r>
  </si>
  <si>
    <r>
      <rPr>
        <sz val="12"/>
        <color theme="1"/>
        <rFont val="方正仿宋_GB2312"/>
        <charset val="134"/>
      </rPr>
      <t>祁跟兄</t>
    </r>
  </si>
  <si>
    <r>
      <rPr>
        <sz val="12"/>
        <color theme="1"/>
        <rFont val="方正仿宋_GB2312"/>
        <charset val="134"/>
      </rPr>
      <t>胡军</t>
    </r>
  </si>
  <si>
    <r>
      <rPr>
        <sz val="12"/>
        <color theme="1"/>
        <rFont val="方正仿宋_GB2312"/>
        <charset val="134"/>
      </rPr>
      <t>时杰</t>
    </r>
  </si>
  <si>
    <r>
      <rPr>
        <sz val="12"/>
        <color theme="1"/>
        <rFont val="方正仿宋_GB2312"/>
        <charset val="134"/>
      </rPr>
      <t>安国富</t>
    </r>
  </si>
  <si>
    <r>
      <rPr>
        <sz val="12"/>
        <color theme="1"/>
        <rFont val="方正仿宋_GB2312"/>
        <charset val="134"/>
      </rPr>
      <t>赵淑花</t>
    </r>
  </si>
  <si>
    <r>
      <rPr>
        <sz val="12"/>
        <color theme="1"/>
        <rFont val="Times New Roman"/>
        <charset val="134"/>
      </rPr>
      <t>223</t>
    </r>
    <r>
      <rPr>
        <sz val="12"/>
        <color theme="1"/>
        <rFont val="方正仿宋_GB2312"/>
        <charset val="134"/>
      </rPr>
      <t>团</t>
    </r>
  </si>
  <si>
    <r>
      <rPr>
        <sz val="12"/>
        <color theme="1"/>
        <rFont val="方正仿宋_GB2312"/>
        <charset val="134"/>
      </rPr>
      <t>张文文</t>
    </r>
  </si>
  <si>
    <r>
      <rPr>
        <sz val="12"/>
        <color theme="1"/>
        <rFont val="方正仿宋_GB2312"/>
        <charset val="134"/>
      </rPr>
      <t>张瑞梅</t>
    </r>
  </si>
  <si>
    <r>
      <rPr>
        <sz val="12"/>
        <color theme="1"/>
        <rFont val="方正仿宋_GB2312"/>
        <charset val="134"/>
      </rPr>
      <t>张瑞杰</t>
    </r>
  </si>
  <si>
    <r>
      <rPr>
        <sz val="12"/>
        <color theme="1"/>
        <rFont val="方正仿宋_GB2312"/>
        <charset val="134"/>
      </rPr>
      <t>张楠楠</t>
    </r>
  </si>
  <si>
    <r>
      <rPr>
        <sz val="12"/>
        <color theme="1"/>
        <rFont val="方正仿宋_GB2312"/>
        <charset val="134"/>
      </rPr>
      <t>张怀强</t>
    </r>
  </si>
  <si>
    <r>
      <rPr>
        <sz val="12"/>
        <color theme="1"/>
        <rFont val="方正仿宋_GB2312"/>
        <charset val="134"/>
      </rPr>
      <t>岳耀坤</t>
    </r>
  </si>
  <si>
    <r>
      <rPr>
        <sz val="12"/>
        <color theme="1"/>
        <rFont val="方正仿宋_GB2312"/>
        <charset val="134"/>
      </rPr>
      <t>王占胜</t>
    </r>
  </si>
  <si>
    <r>
      <rPr>
        <sz val="12"/>
        <rFont val="方正仿宋_GB2312"/>
        <charset val="134"/>
      </rPr>
      <t>王占全</t>
    </r>
  </si>
  <si>
    <r>
      <rPr>
        <sz val="12"/>
        <rFont val="方正仿宋_GB2312"/>
        <charset val="134"/>
      </rPr>
      <t>王亚宁</t>
    </r>
  </si>
  <si>
    <r>
      <rPr>
        <sz val="12"/>
        <rFont val="方正仿宋_GB2312"/>
        <charset val="134"/>
      </rPr>
      <t>王小叶</t>
    </r>
  </si>
  <si>
    <r>
      <rPr>
        <sz val="12"/>
        <rFont val="方正仿宋_GB2312"/>
        <charset val="134"/>
      </rPr>
      <t>王君彦</t>
    </r>
  </si>
  <si>
    <r>
      <rPr>
        <sz val="12"/>
        <rFont val="方正仿宋_GB2312"/>
        <charset val="134"/>
      </rPr>
      <t>王记所</t>
    </r>
  </si>
  <si>
    <r>
      <rPr>
        <sz val="12"/>
        <rFont val="方正仿宋_GB2312"/>
        <charset val="134"/>
      </rPr>
      <t>王海雷</t>
    </r>
  </si>
  <si>
    <r>
      <rPr>
        <sz val="12"/>
        <color theme="1"/>
        <rFont val="方正仿宋_GB2312"/>
        <charset val="134"/>
      </rPr>
      <t>王多元</t>
    </r>
  </si>
  <si>
    <r>
      <rPr>
        <sz val="12"/>
        <color theme="1"/>
        <rFont val="方正仿宋_GB2312"/>
        <charset val="134"/>
      </rPr>
      <t>铁门关市金农农业科技发展有限公司</t>
    </r>
  </si>
  <si>
    <r>
      <rPr>
        <sz val="12"/>
        <color theme="1"/>
        <rFont val="方正仿宋_GB2312"/>
        <charset val="134"/>
      </rPr>
      <t>公司</t>
    </r>
  </si>
  <si>
    <r>
      <rPr>
        <sz val="12"/>
        <color theme="1"/>
        <rFont val="方正仿宋_GB2312"/>
        <charset val="134"/>
      </rPr>
      <t>全丽霞</t>
    </r>
  </si>
  <si>
    <r>
      <rPr>
        <sz val="12"/>
        <color theme="1"/>
        <rFont val="方正仿宋_GB2312"/>
        <charset val="134"/>
      </rPr>
      <t>牛树秋</t>
    </r>
  </si>
  <si>
    <r>
      <rPr>
        <sz val="12"/>
        <color theme="1"/>
        <rFont val="方正仿宋_GB2312"/>
        <charset val="134"/>
      </rPr>
      <t>牛潘阳</t>
    </r>
  </si>
  <si>
    <r>
      <rPr>
        <sz val="12"/>
        <color theme="1"/>
        <rFont val="方正仿宋_GB2312"/>
        <charset val="134"/>
      </rPr>
      <t>孟庆举</t>
    </r>
  </si>
  <si>
    <r>
      <rPr>
        <sz val="12"/>
        <color theme="1"/>
        <rFont val="方正仿宋_GB2312"/>
        <charset val="134"/>
      </rPr>
      <t>鲁六隔</t>
    </r>
  </si>
  <si>
    <r>
      <rPr>
        <sz val="12"/>
        <color theme="1"/>
        <rFont val="方正仿宋_GB2312"/>
        <charset val="134"/>
      </rPr>
      <t>刘泽印</t>
    </r>
  </si>
  <si>
    <r>
      <rPr>
        <sz val="12"/>
        <color theme="1"/>
        <rFont val="方正仿宋_GB2312"/>
        <charset val="134"/>
      </rPr>
      <t>刘彦良</t>
    </r>
  </si>
  <si>
    <r>
      <rPr>
        <sz val="12"/>
        <color theme="1"/>
        <rFont val="方正仿宋_GB2312"/>
        <charset val="134"/>
      </rPr>
      <t>刘秀平</t>
    </r>
  </si>
  <si>
    <r>
      <rPr>
        <sz val="12"/>
        <color theme="1"/>
        <rFont val="方正仿宋_GB2312"/>
        <charset val="134"/>
      </rPr>
      <t>栗荣</t>
    </r>
  </si>
  <si>
    <r>
      <rPr>
        <sz val="12"/>
        <color theme="1"/>
        <rFont val="方正仿宋_GB2312"/>
        <charset val="134"/>
      </rPr>
      <t>李英</t>
    </r>
  </si>
  <si>
    <r>
      <rPr>
        <sz val="12"/>
        <color theme="1"/>
        <rFont val="方正仿宋_GB2312"/>
        <charset val="134"/>
      </rPr>
      <t>李培斗</t>
    </r>
  </si>
  <si>
    <r>
      <rPr>
        <sz val="12"/>
        <color theme="1"/>
        <rFont val="方正仿宋_GB2312"/>
        <charset val="134"/>
      </rPr>
      <t>和庆山</t>
    </r>
  </si>
  <si>
    <r>
      <rPr>
        <sz val="12"/>
        <color theme="1"/>
        <rFont val="方正仿宋_GB2312"/>
        <charset val="134"/>
      </rPr>
      <t>和庆林</t>
    </r>
  </si>
  <si>
    <r>
      <rPr>
        <sz val="12"/>
        <color theme="1"/>
        <rFont val="方正仿宋_GB2312"/>
        <charset val="134"/>
      </rPr>
      <t>葛海容</t>
    </r>
  </si>
  <si>
    <r>
      <rPr>
        <sz val="12"/>
        <color theme="1"/>
        <rFont val="方正仿宋_GB2312"/>
        <charset val="134"/>
      </rPr>
      <t>葛海刚</t>
    </r>
  </si>
  <si>
    <r>
      <rPr>
        <sz val="12"/>
        <color theme="1"/>
        <rFont val="方正仿宋_GB2312"/>
        <charset val="134"/>
      </rPr>
      <t>高庆国</t>
    </r>
  </si>
  <si>
    <r>
      <rPr>
        <sz val="12"/>
        <color theme="1"/>
        <rFont val="方正仿宋_GB2312"/>
        <charset val="134"/>
      </rPr>
      <t>董胜彩</t>
    </r>
  </si>
  <si>
    <r>
      <rPr>
        <sz val="12"/>
        <color theme="1"/>
        <rFont val="方正仿宋_GB2312"/>
        <charset val="134"/>
      </rPr>
      <t>陈雪梅</t>
    </r>
  </si>
  <si>
    <r>
      <rPr>
        <sz val="12"/>
        <color theme="1"/>
        <rFont val="方正仿宋_GB2312"/>
        <charset val="134"/>
      </rPr>
      <t>曹顺利</t>
    </r>
  </si>
  <si>
    <r>
      <rPr>
        <sz val="12"/>
        <color theme="1"/>
        <rFont val="方正仿宋_GB2312"/>
        <charset val="134"/>
      </rPr>
      <t>蔡梅花</t>
    </r>
  </si>
  <si>
    <r>
      <rPr>
        <sz val="12"/>
        <color theme="1"/>
        <rFont val="方正仿宋_GB2312"/>
        <charset val="134"/>
      </rPr>
      <t>袁彩丽</t>
    </r>
  </si>
  <si>
    <r>
      <rPr>
        <sz val="12"/>
        <color theme="1"/>
        <rFont val="方正仿宋_GB2312"/>
        <charset val="134"/>
      </rPr>
      <t>阿里木江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方正仿宋_GB2312"/>
        <charset val="134"/>
      </rPr>
      <t>阿扎提</t>
    </r>
  </si>
  <si>
    <r>
      <rPr>
        <sz val="12"/>
        <color theme="1"/>
        <rFont val="方正仿宋_GB2312"/>
        <charset val="134"/>
      </rPr>
      <t>侯志飞</t>
    </r>
  </si>
  <si>
    <r>
      <rPr>
        <sz val="12"/>
        <color theme="1"/>
        <rFont val="方正仿宋_GB2312"/>
        <charset val="134"/>
      </rPr>
      <t>马全柱</t>
    </r>
  </si>
  <si>
    <r>
      <rPr>
        <sz val="12"/>
        <color theme="1"/>
        <rFont val="Times New Roman"/>
        <charset val="134"/>
      </rPr>
      <t>29</t>
    </r>
    <r>
      <rPr>
        <sz val="12"/>
        <color theme="1"/>
        <rFont val="方正仿宋_GB2312"/>
        <charset val="134"/>
      </rPr>
      <t>团</t>
    </r>
  </si>
  <si>
    <r>
      <rPr>
        <sz val="12"/>
        <color theme="1"/>
        <rFont val="方正仿宋_GB2312"/>
        <charset val="134"/>
      </rPr>
      <t>叶财珍</t>
    </r>
  </si>
  <si>
    <r>
      <rPr>
        <sz val="12"/>
        <color theme="1"/>
        <rFont val="方正仿宋_GB2312"/>
        <charset val="134"/>
      </rPr>
      <t>夏炳和</t>
    </r>
  </si>
  <si>
    <r>
      <rPr>
        <sz val="12"/>
        <color theme="1"/>
        <rFont val="方正仿宋_GB2312"/>
        <charset val="134"/>
      </rPr>
      <t>吴承存</t>
    </r>
  </si>
  <si>
    <r>
      <rPr>
        <sz val="12"/>
        <color theme="1"/>
        <rFont val="方正仿宋_GB2312"/>
        <charset val="134"/>
      </rPr>
      <t>储明才</t>
    </r>
  </si>
  <si>
    <r>
      <rPr>
        <b/>
        <sz val="12"/>
        <color theme="1"/>
        <rFont val="方正仿宋_GB2312"/>
        <charset val="134"/>
      </rPr>
      <t>第三师（</t>
    </r>
    <r>
      <rPr>
        <b/>
        <sz val="12"/>
        <color theme="1"/>
        <rFont val="Times New Roman"/>
        <charset val="134"/>
      </rPr>
      <t>1</t>
    </r>
    <r>
      <rPr>
        <b/>
        <sz val="12"/>
        <color theme="1"/>
        <rFont val="方正仿宋_GB2312"/>
        <charset val="134"/>
      </rPr>
      <t>个）</t>
    </r>
  </si>
  <si>
    <r>
      <rPr>
        <sz val="12"/>
        <color theme="1"/>
        <rFont val="方正仿宋_GB2312"/>
        <charset val="134"/>
      </rPr>
      <t>新疆农发集团农业综合服务有限公司</t>
    </r>
  </si>
  <si>
    <r>
      <rPr>
        <sz val="12"/>
        <color theme="1"/>
        <rFont val="方正仿宋_GB2312"/>
        <charset val="134"/>
      </rPr>
      <t>第三师图木舒克市</t>
    </r>
  </si>
  <si>
    <r>
      <rPr>
        <b/>
        <sz val="12"/>
        <color theme="1"/>
        <rFont val="方正仿宋_GB2312"/>
        <charset val="134"/>
      </rPr>
      <t>第四师（</t>
    </r>
    <r>
      <rPr>
        <b/>
        <sz val="12"/>
        <color theme="1"/>
        <rFont val="Times New Roman"/>
        <charset val="134"/>
      </rPr>
      <t>1</t>
    </r>
    <r>
      <rPr>
        <b/>
        <sz val="12"/>
        <color theme="1"/>
        <rFont val="方正仿宋_GB2312"/>
        <charset val="134"/>
      </rPr>
      <t>个）</t>
    </r>
  </si>
  <si>
    <r>
      <rPr>
        <sz val="12"/>
        <color theme="1"/>
        <rFont val="方正仿宋_GB2312"/>
        <charset val="134"/>
      </rPr>
      <t>可克达拉市润泰农业科技开发有限公司</t>
    </r>
  </si>
  <si>
    <r>
      <rPr>
        <sz val="12"/>
        <color theme="1"/>
        <rFont val="Times New Roman"/>
        <charset val="134"/>
      </rPr>
      <t>66</t>
    </r>
    <r>
      <rPr>
        <sz val="12"/>
        <color theme="1"/>
        <rFont val="方正仿宋_GB2312"/>
        <charset val="134"/>
      </rPr>
      <t>团</t>
    </r>
  </si>
  <si>
    <r>
      <rPr>
        <b/>
        <sz val="12"/>
        <color theme="1"/>
        <rFont val="方正仿宋_GB2312"/>
        <charset val="134"/>
      </rPr>
      <t>第七师（</t>
    </r>
    <r>
      <rPr>
        <b/>
        <sz val="12"/>
        <color theme="1"/>
        <rFont val="Times New Roman"/>
        <charset val="134"/>
      </rPr>
      <t>3</t>
    </r>
    <r>
      <rPr>
        <b/>
        <sz val="12"/>
        <color theme="1"/>
        <rFont val="方正仿宋_GB2312"/>
        <charset val="134"/>
      </rPr>
      <t>个）</t>
    </r>
  </si>
  <si>
    <r>
      <rPr>
        <b/>
        <sz val="12"/>
        <color theme="1"/>
        <rFont val="方正仿宋_GB2312"/>
        <charset val="134"/>
      </rPr>
      <t>第一师（</t>
    </r>
    <r>
      <rPr>
        <b/>
        <sz val="12"/>
        <color theme="1"/>
        <rFont val="Times New Roman"/>
        <charset val="134"/>
      </rPr>
      <t>8</t>
    </r>
    <r>
      <rPr>
        <b/>
        <sz val="12"/>
        <color theme="1"/>
        <rFont val="方正仿宋_GB2312"/>
        <charset val="134"/>
      </rPr>
      <t>个）</t>
    </r>
  </si>
  <si>
    <r>
      <rPr>
        <sz val="12"/>
        <rFont val="方正仿宋_GB2312"/>
        <charset val="134"/>
      </rPr>
      <t>阿拉尔市康朋生猪养殖农民合作社</t>
    </r>
  </si>
  <si>
    <r>
      <rPr>
        <sz val="12"/>
        <color theme="1"/>
        <rFont val="Times New Roman"/>
        <charset val="134"/>
      </rPr>
      <t>9</t>
    </r>
    <r>
      <rPr>
        <sz val="12"/>
        <color theme="1"/>
        <rFont val="方正仿宋_GB2312"/>
        <charset val="134"/>
      </rPr>
      <t>团</t>
    </r>
  </si>
  <si>
    <r>
      <rPr>
        <sz val="12"/>
        <rFont val="方正仿宋_GB2312"/>
        <charset val="134"/>
      </rPr>
      <t>阿拉尔新农乳业有限责任公司</t>
    </r>
  </si>
  <si>
    <r>
      <rPr>
        <sz val="12"/>
        <color theme="1"/>
        <rFont val="方正仿宋_GB2312"/>
        <charset val="134"/>
      </rPr>
      <t>一师阿拉尔市</t>
    </r>
  </si>
  <si>
    <r>
      <rPr>
        <sz val="12"/>
        <rFont val="方正仿宋_GB2312"/>
        <charset val="134"/>
      </rPr>
      <t>徐天文</t>
    </r>
  </si>
  <si>
    <r>
      <rPr>
        <sz val="12"/>
        <rFont val="方正仿宋_GB2312"/>
        <charset val="134"/>
      </rPr>
      <t>农户</t>
    </r>
  </si>
  <si>
    <r>
      <rPr>
        <sz val="12"/>
        <rFont val="方正仿宋_GB2312"/>
        <charset val="134"/>
      </rPr>
      <t>李翔</t>
    </r>
  </si>
  <si>
    <r>
      <rPr>
        <sz val="12"/>
        <rFont val="方正仿宋_GB2312"/>
        <charset val="134"/>
      </rPr>
      <t>任超</t>
    </r>
  </si>
  <si>
    <r>
      <rPr>
        <sz val="12"/>
        <rFont val="方正仿宋_GB2312"/>
        <charset val="134"/>
      </rPr>
      <t>王春燕</t>
    </r>
  </si>
  <si>
    <r>
      <rPr>
        <sz val="12"/>
        <rFont val="方正仿宋_GB2312"/>
        <charset val="134"/>
      </rPr>
      <t>李辉</t>
    </r>
  </si>
  <si>
    <r>
      <rPr>
        <sz val="12"/>
        <rFont val="方正仿宋_GB2312"/>
        <charset val="134"/>
      </rPr>
      <t>新疆宏盛牧歌养殖有限公司</t>
    </r>
  </si>
  <si>
    <r>
      <rPr>
        <sz val="12"/>
        <rFont val="Times New Roman"/>
        <charset val="134"/>
      </rPr>
      <t>14</t>
    </r>
    <r>
      <rPr>
        <sz val="12"/>
        <rFont val="方正仿宋_GB2312"/>
        <charset val="134"/>
      </rPr>
      <t>团</t>
    </r>
  </si>
  <si>
    <r>
      <rPr>
        <b/>
        <sz val="12"/>
        <color theme="1"/>
        <rFont val="方正仿宋_GB2312"/>
        <charset val="134"/>
      </rPr>
      <t>第二师（</t>
    </r>
    <r>
      <rPr>
        <b/>
        <sz val="12"/>
        <color theme="1"/>
        <rFont val="Times New Roman"/>
        <charset val="134"/>
      </rPr>
      <t>11</t>
    </r>
    <r>
      <rPr>
        <b/>
        <sz val="12"/>
        <color theme="1"/>
        <rFont val="方正仿宋_GB2312"/>
        <charset val="134"/>
      </rPr>
      <t>个）</t>
    </r>
  </si>
  <si>
    <r>
      <rPr>
        <sz val="12"/>
        <color theme="1"/>
        <rFont val="方正仿宋_GB2312"/>
        <charset val="134"/>
      </rPr>
      <t>和静县顺杰生态养殖合作社</t>
    </r>
  </si>
  <si>
    <r>
      <rPr>
        <sz val="12"/>
        <color theme="1"/>
        <rFont val="方正仿宋_GB2312"/>
        <charset val="134"/>
      </rPr>
      <t>和硕县三道桥养殖农民合作社</t>
    </r>
  </si>
  <si>
    <r>
      <rPr>
        <sz val="12"/>
        <color theme="1"/>
        <rFont val="Times New Roman"/>
        <charset val="134"/>
      </rPr>
      <t>24</t>
    </r>
    <r>
      <rPr>
        <sz val="12"/>
        <color theme="1"/>
        <rFont val="方正仿宋_GB2312"/>
        <charset val="134"/>
      </rPr>
      <t>团</t>
    </r>
  </si>
  <si>
    <r>
      <rPr>
        <sz val="12"/>
        <color theme="1"/>
        <rFont val="方正仿宋_GB2312"/>
        <charset val="134"/>
      </rPr>
      <t>马建</t>
    </r>
  </si>
  <si>
    <r>
      <rPr>
        <sz val="12"/>
        <color theme="1"/>
        <rFont val="方正仿宋_GB2312"/>
        <charset val="134"/>
      </rPr>
      <t>马勇</t>
    </r>
  </si>
  <si>
    <r>
      <rPr>
        <sz val="12"/>
        <color theme="1"/>
        <rFont val="方正仿宋_GB2312"/>
        <charset val="134"/>
      </rPr>
      <t>巴州牧兴养殖农民合作社</t>
    </r>
  </si>
  <si>
    <r>
      <rPr>
        <sz val="12"/>
        <color theme="1"/>
        <rFont val="方正仿宋_GB2312"/>
        <charset val="134"/>
      </rPr>
      <t>尉犁县卿嵩养殖合作社</t>
    </r>
  </si>
  <si>
    <r>
      <rPr>
        <sz val="12"/>
        <color theme="1"/>
        <rFont val="Times New Roman"/>
        <charset val="134"/>
      </rPr>
      <t>31</t>
    </r>
    <r>
      <rPr>
        <sz val="12"/>
        <color theme="1"/>
        <rFont val="方正仿宋_GB2312"/>
        <charset val="134"/>
      </rPr>
      <t>团</t>
    </r>
  </si>
  <si>
    <r>
      <rPr>
        <sz val="12"/>
        <color theme="1"/>
        <rFont val="方正仿宋_GB2312"/>
        <charset val="134"/>
      </rPr>
      <t>铁门关市裕隆马鹿养殖农民合作社</t>
    </r>
  </si>
  <si>
    <r>
      <rPr>
        <sz val="12"/>
        <color theme="1"/>
        <rFont val="方正仿宋_GB2312"/>
        <charset val="134"/>
      </rPr>
      <t>周广军</t>
    </r>
  </si>
  <si>
    <r>
      <rPr>
        <sz val="12"/>
        <color theme="1"/>
        <rFont val="方正仿宋_GB2312"/>
        <charset val="134"/>
      </rPr>
      <t>邵江平</t>
    </r>
  </si>
  <si>
    <r>
      <rPr>
        <sz val="12"/>
        <color theme="1"/>
        <rFont val="方正仿宋_GB2312"/>
        <charset val="134"/>
      </rPr>
      <t>新疆草谷粮农牧开发有限责任公司</t>
    </r>
  </si>
  <si>
    <r>
      <rPr>
        <b/>
        <sz val="12"/>
        <color theme="1"/>
        <rFont val="方正仿宋_GB2312"/>
        <charset val="134"/>
      </rPr>
      <t>第四师（</t>
    </r>
    <r>
      <rPr>
        <b/>
        <sz val="12"/>
        <color theme="1"/>
        <rFont val="Times New Roman"/>
        <charset val="134"/>
      </rPr>
      <t>6</t>
    </r>
    <r>
      <rPr>
        <b/>
        <sz val="12"/>
        <color theme="1"/>
        <rFont val="方正仿宋_GB2312"/>
        <charset val="134"/>
      </rPr>
      <t>个）</t>
    </r>
  </si>
  <si>
    <r>
      <rPr>
        <sz val="12"/>
        <color theme="1"/>
        <rFont val="方正仿宋_GB2312"/>
        <charset val="134"/>
      </rPr>
      <t>新疆创锦金边生物工程有限公司</t>
    </r>
  </si>
  <si>
    <r>
      <rPr>
        <sz val="12"/>
        <color theme="1"/>
        <rFont val="Times New Roman"/>
        <charset val="134"/>
      </rPr>
      <t>62</t>
    </r>
    <r>
      <rPr>
        <sz val="12"/>
        <color theme="1"/>
        <rFont val="方正仿宋_GB2312"/>
        <charset val="134"/>
      </rPr>
      <t>团</t>
    </r>
  </si>
  <si>
    <r>
      <rPr>
        <sz val="12"/>
        <color theme="1"/>
        <rFont val="方正仿宋_GB2312"/>
        <charset val="134"/>
      </rPr>
      <t>可克达拉市</t>
    </r>
    <r>
      <rPr>
        <sz val="12"/>
        <color theme="1"/>
        <rFont val="Times New Roman"/>
        <charset val="134"/>
      </rPr>
      <t>66</t>
    </r>
    <r>
      <rPr>
        <sz val="12"/>
        <color theme="1"/>
        <rFont val="方正仿宋_GB2312"/>
        <charset val="134"/>
      </rPr>
      <t>团桂江养殖场</t>
    </r>
  </si>
  <si>
    <t>13.5</t>
  </si>
  <si>
    <r>
      <rPr>
        <sz val="12"/>
        <color theme="1"/>
        <rFont val="方正仿宋_GB2312"/>
        <charset val="134"/>
      </rPr>
      <t>李晴翔</t>
    </r>
  </si>
  <si>
    <r>
      <rPr>
        <sz val="12"/>
        <color theme="1"/>
        <rFont val="Times New Roman"/>
        <charset val="134"/>
      </rPr>
      <t>73</t>
    </r>
    <r>
      <rPr>
        <sz val="12"/>
        <color theme="1"/>
        <rFont val="方正仿宋_GB2312"/>
        <charset val="134"/>
      </rPr>
      <t>团</t>
    </r>
  </si>
  <si>
    <r>
      <rPr>
        <sz val="12"/>
        <color theme="1"/>
        <rFont val="方正仿宋_GB2312"/>
        <charset val="134"/>
      </rPr>
      <t>马开水</t>
    </r>
  </si>
  <si>
    <r>
      <rPr>
        <sz val="12"/>
        <color theme="1"/>
        <rFont val="方正仿宋_GB2312"/>
        <charset val="134"/>
      </rPr>
      <t>王留敏</t>
    </r>
  </si>
  <si>
    <r>
      <rPr>
        <sz val="12"/>
        <color theme="1"/>
        <rFont val="方正仿宋_GB2312"/>
        <charset val="134"/>
      </rPr>
      <t>魏平英</t>
    </r>
  </si>
  <si>
    <r>
      <rPr>
        <b/>
        <sz val="12"/>
        <color theme="1"/>
        <rFont val="方正仿宋_GB2312"/>
        <charset val="134"/>
      </rPr>
      <t>第五师（</t>
    </r>
    <r>
      <rPr>
        <b/>
        <sz val="12"/>
        <color theme="1"/>
        <rFont val="Times New Roman"/>
        <charset val="134"/>
      </rPr>
      <t>4</t>
    </r>
    <r>
      <rPr>
        <b/>
        <sz val="12"/>
        <color theme="1"/>
        <rFont val="方正仿宋_GB2312"/>
        <charset val="134"/>
      </rPr>
      <t>个）</t>
    </r>
  </si>
  <si>
    <r>
      <rPr>
        <sz val="12"/>
        <color theme="1"/>
        <rFont val="方正仿宋_GB2312"/>
        <charset val="134"/>
      </rPr>
      <t>双河市阿布拉江养殖农民合作社</t>
    </r>
  </si>
  <si>
    <r>
      <rPr>
        <sz val="12"/>
        <color theme="1"/>
        <rFont val="Times New Roman"/>
        <charset val="134"/>
      </rPr>
      <t>86</t>
    </r>
    <r>
      <rPr>
        <sz val="12"/>
        <color theme="1"/>
        <rFont val="方正仿宋_GB2312"/>
        <charset val="134"/>
      </rPr>
      <t>团</t>
    </r>
  </si>
  <si>
    <r>
      <rPr>
        <sz val="12"/>
        <color theme="1"/>
        <rFont val="方正仿宋_GB2312"/>
        <charset val="134"/>
      </rPr>
      <t>新疆九农农业发展有限公司</t>
    </r>
  </si>
  <si>
    <r>
      <rPr>
        <sz val="12"/>
        <color theme="1"/>
        <rFont val="Times New Roman"/>
        <charset val="134"/>
      </rPr>
      <t>90</t>
    </r>
    <r>
      <rPr>
        <sz val="12"/>
        <color theme="1"/>
        <rFont val="方正仿宋_GB2312"/>
        <charset val="134"/>
      </rPr>
      <t>团</t>
    </r>
  </si>
  <si>
    <r>
      <rPr>
        <sz val="12"/>
        <color theme="1"/>
        <rFont val="方正仿宋_GB2312"/>
        <charset val="134"/>
      </rPr>
      <t>刘洪平</t>
    </r>
  </si>
  <si>
    <r>
      <rPr>
        <sz val="12"/>
        <color theme="1"/>
        <rFont val="Times New Roman"/>
        <charset val="134"/>
      </rPr>
      <t>91</t>
    </r>
    <r>
      <rPr>
        <sz val="12"/>
        <color theme="1"/>
        <rFont val="方正仿宋_GB2312"/>
        <charset val="134"/>
      </rPr>
      <t>团</t>
    </r>
  </si>
  <si>
    <r>
      <rPr>
        <sz val="12"/>
        <color theme="1"/>
        <rFont val="方正仿宋_GB2312"/>
        <charset val="134"/>
      </rPr>
      <t>陈万春</t>
    </r>
  </si>
  <si>
    <r>
      <rPr>
        <b/>
        <sz val="12"/>
        <color theme="1"/>
        <rFont val="方正仿宋_GB2312"/>
        <charset val="134"/>
      </rPr>
      <t>第六师（</t>
    </r>
    <r>
      <rPr>
        <b/>
        <sz val="12"/>
        <color theme="1"/>
        <rFont val="Times New Roman"/>
        <charset val="134"/>
      </rPr>
      <t>4</t>
    </r>
    <r>
      <rPr>
        <b/>
        <sz val="12"/>
        <color theme="1"/>
        <rFont val="方正仿宋_GB2312"/>
        <charset val="134"/>
      </rPr>
      <t>个）</t>
    </r>
  </si>
  <si>
    <r>
      <rPr>
        <sz val="12"/>
        <color theme="1"/>
        <rFont val="方正仿宋_GB2312"/>
        <charset val="134"/>
      </rPr>
      <t>五家渠新亿园畜牧农民合作社</t>
    </r>
  </si>
  <si>
    <r>
      <rPr>
        <sz val="12"/>
        <color theme="1"/>
        <rFont val="Times New Roman"/>
        <charset val="134"/>
      </rPr>
      <t>103</t>
    </r>
    <r>
      <rPr>
        <sz val="12"/>
        <color theme="1"/>
        <rFont val="方正仿宋_GB2312"/>
        <charset val="134"/>
      </rPr>
      <t>团</t>
    </r>
  </si>
  <si>
    <r>
      <rPr>
        <sz val="12"/>
        <color theme="1"/>
        <rFont val="方正仿宋_GB2312"/>
        <charset val="134"/>
      </rPr>
      <t>奇台县奇台农场越新生猪养殖合作社</t>
    </r>
  </si>
  <si>
    <r>
      <rPr>
        <sz val="12"/>
        <color theme="1"/>
        <rFont val="方正仿宋_GB2312"/>
        <charset val="134"/>
      </rPr>
      <t>奇台农场</t>
    </r>
  </si>
  <si>
    <r>
      <rPr>
        <sz val="12"/>
        <color theme="1"/>
        <rFont val="方正仿宋_GB2312"/>
        <charset val="134"/>
      </rPr>
      <t>赵明全养猪场</t>
    </r>
  </si>
  <si>
    <r>
      <rPr>
        <sz val="12"/>
        <color theme="1"/>
        <rFont val="方正仿宋_GB2312"/>
        <charset val="134"/>
      </rPr>
      <t>呼图壁县芳草湖恒汇生猪养殖农民合作社</t>
    </r>
  </si>
  <si>
    <r>
      <rPr>
        <sz val="12"/>
        <color theme="1"/>
        <rFont val="方正仿宋_GB2312"/>
        <charset val="134"/>
      </rPr>
      <t>芳草湖农场</t>
    </r>
  </si>
  <si>
    <r>
      <rPr>
        <b/>
        <sz val="12"/>
        <color theme="1"/>
        <rFont val="方正仿宋_GB2312"/>
        <charset val="134"/>
      </rPr>
      <t>第七师（</t>
    </r>
    <r>
      <rPr>
        <b/>
        <sz val="12"/>
        <color theme="1"/>
        <rFont val="Times New Roman"/>
        <charset val="134"/>
      </rPr>
      <t>20</t>
    </r>
    <r>
      <rPr>
        <b/>
        <sz val="12"/>
        <color theme="1"/>
        <rFont val="方正仿宋_GB2312"/>
        <charset val="134"/>
      </rPr>
      <t>个）</t>
    </r>
  </si>
  <si>
    <r>
      <rPr>
        <b/>
        <sz val="12"/>
        <color theme="1"/>
        <rFont val="方正仿宋_GB2312"/>
        <charset val="134"/>
      </rPr>
      <t>第八师（</t>
    </r>
    <r>
      <rPr>
        <b/>
        <sz val="12"/>
        <color theme="1"/>
        <rFont val="Times New Roman"/>
        <charset val="134"/>
      </rPr>
      <t>3</t>
    </r>
    <r>
      <rPr>
        <b/>
        <sz val="12"/>
        <color theme="1"/>
        <rFont val="方正仿宋_GB2312"/>
        <charset val="134"/>
      </rPr>
      <t>个）</t>
    </r>
  </si>
  <si>
    <r>
      <rPr>
        <sz val="12"/>
        <rFont val="方正仿宋_GB2312"/>
        <charset val="134"/>
      </rPr>
      <t>石河子市绿源达康食品有限公司</t>
    </r>
  </si>
  <si>
    <r>
      <rPr>
        <sz val="12"/>
        <rFont val="方正仿宋_GB2312"/>
        <charset val="134"/>
      </rPr>
      <t>石总场</t>
    </r>
  </si>
  <si>
    <r>
      <rPr>
        <sz val="12"/>
        <rFont val="方正仿宋_GB2312"/>
        <charset val="134"/>
      </rPr>
      <t>石河子金色牧源有限责任公司</t>
    </r>
  </si>
  <si>
    <r>
      <rPr>
        <sz val="12"/>
        <rFont val="Times New Roman"/>
        <charset val="134"/>
      </rPr>
      <t>141</t>
    </r>
    <r>
      <rPr>
        <sz val="12"/>
        <rFont val="方正仿宋_GB2312"/>
        <charset val="134"/>
      </rPr>
      <t>团</t>
    </r>
  </si>
  <si>
    <r>
      <rPr>
        <sz val="12"/>
        <rFont val="方正仿宋_GB2312"/>
        <charset val="134"/>
      </rPr>
      <t>石河子市华瑞玉洁养殖合作社</t>
    </r>
  </si>
  <si>
    <r>
      <rPr>
        <sz val="12"/>
        <rFont val="方正仿宋_GB2312"/>
        <charset val="134"/>
      </rPr>
      <t>马春花</t>
    </r>
  </si>
  <si>
    <r>
      <rPr>
        <sz val="12"/>
        <rFont val="方正仿宋_GB2312"/>
        <charset val="134"/>
      </rPr>
      <t>邓燕</t>
    </r>
  </si>
  <si>
    <r>
      <rPr>
        <sz val="12"/>
        <rFont val="方正仿宋_GB2312"/>
        <charset val="134"/>
      </rPr>
      <t>王学然</t>
    </r>
  </si>
  <si>
    <r>
      <rPr>
        <sz val="12"/>
        <rFont val="方正仿宋_GB2312"/>
        <charset val="134"/>
      </rPr>
      <t>杨刚</t>
    </r>
  </si>
  <si>
    <r>
      <rPr>
        <sz val="12"/>
        <rFont val="方正仿宋_GB2312"/>
        <charset val="134"/>
      </rPr>
      <t>王俊辉</t>
    </r>
  </si>
  <si>
    <r>
      <rPr>
        <sz val="12"/>
        <rFont val="方正仿宋_GB2312"/>
        <charset val="134"/>
      </rPr>
      <t>曾建清</t>
    </r>
  </si>
  <si>
    <r>
      <rPr>
        <sz val="12"/>
        <rFont val="方正仿宋_GB2312"/>
        <charset val="134"/>
      </rPr>
      <t>刘正云</t>
    </r>
  </si>
  <si>
    <r>
      <rPr>
        <sz val="12"/>
        <rFont val="方正仿宋_GB2312"/>
        <charset val="134"/>
      </rPr>
      <t>张淑佩</t>
    </r>
  </si>
  <si>
    <r>
      <rPr>
        <b/>
        <sz val="12"/>
        <rFont val="方正仿宋_GB2312"/>
        <charset val="134"/>
      </rPr>
      <t>第四师（</t>
    </r>
    <r>
      <rPr>
        <b/>
        <sz val="12"/>
        <rFont val="Times New Roman"/>
        <charset val="134"/>
      </rPr>
      <t>1</t>
    </r>
    <r>
      <rPr>
        <b/>
        <sz val="12"/>
        <rFont val="方正仿宋_GB2312"/>
        <charset val="134"/>
      </rPr>
      <t>个）</t>
    </r>
  </si>
  <si>
    <r>
      <rPr>
        <sz val="12"/>
        <color theme="1"/>
        <rFont val="方正仿宋_GB2312"/>
        <charset val="134"/>
      </rPr>
      <t>刘浩</t>
    </r>
  </si>
  <si>
    <r>
      <rPr>
        <b/>
        <sz val="12"/>
        <rFont val="方正仿宋_GB2312"/>
        <charset val="134"/>
      </rPr>
      <t>第七师（</t>
    </r>
    <r>
      <rPr>
        <b/>
        <sz val="12"/>
        <rFont val="Times New Roman"/>
        <charset val="134"/>
      </rPr>
      <t>3</t>
    </r>
    <r>
      <rPr>
        <b/>
        <sz val="12"/>
        <rFont val="方正仿宋_GB2312"/>
        <charset val="134"/>
      </rPr>
      <t>个）</t>
    </r>
  </si>
  <si>
    <r>
      <rPr>
        <b/>
        <sz val="12"/>
        <color theme="1"/>
        <rFont val="方正仿宋_GB2312"/>
        <charset val="134"/>
      </rPr>
      <t>第一师（</t>
    </r>
    <r>
      <rPr>
        <b/>
        <sz val="12"/>
        <color theme="1"/>
        <rFont val="Times New Roman"/>
        <charset val="134"/>
      </rPr>
      <t>6</t>
    </r>
    <r>
      <rPr>
        <b/>
        <sz val="12"/>
        <color theme="1"/>
        <rFont val="方正仿宋_GB2312"/>
        <charset val="134"/>
      </rPr>
      <t>个）</t>
    </r>
  </si>
  <si>
    <r>
      <rPr>
        <sz val="12"/>
        <rFont val="方正仿宋_GB2312"/>
        <charset val="134"/>
      </rPr>
      <t>阿拉尔市西域鸿果品有限公司</t>
    </r>
  </si>
  <si>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2312"/>
        <charset val="134"/>
      </rPr>
      <t>团</t>
    </r>
  </si>
  <si>
    <r>
      <rPr>
        <sz val="12"/>
        <rFont val="方正仿宋_GB2312"/>
        <charset val="134"/>
      </rPr>
      <t>阿拉尔市军红果品农民合作社</t>
    </r>
  </si>
  <si>
    <r>
      <rPr>
        <sz val="12"/>
        <rFont val="方正仿宋_GB2312"/>
        <charset val="134"/>
      </rPr>
      <t>阿拉尔市好金秋农业发展有限公司</t>
    </r>
  </si>
  <si>
    <r>
      <rPr>
        <sz val="12"/>
        <rFont val="方正仿宋_GB2312"/>
        <charset val="134"/>
      </rPr>
      <t>阿拉尔鸿源金泰农业开发有限公司</t>
    </r>
  </si>
  <si>
    <r>
      <rPr>
        <sz val="12"/>
        <rFont val="方正仿宋_GB2312"/>
        <charset val="134"/>
      </rPr>
      <t>第一师供销（集团）有限公司</t>
    </r>
  </si>
  <si>
    <r>
      <rPr>
        <sz val="12"/>
        <rFont val="方正仿宋_GB2312"/>
        <charset val="134"/>
      </rPr>
      <t>新疆阿拉尔聚天红果业有限责任公司</t>
    </r>
  </si>
  <si>
    <r>
      <rPr>
        <b/>
        <sz val="12"/>
        <rFont val="方正仿宋_GB2312"/>
        <charset val="134"/>
      </rPr>
      <t>第四师（</t>
    </r>
    <r>
      <rPr>
        <b/>
        <sz val="12"/>
        <rFont val="Times New Roman"/>
        <charset val="134"/>
      </rPr>
      <t>2</t>
    </r>
    <r>
      <rPr>
        <b/>
        <sz val="12"/>
        <rFont val="方正仿宋_GB2312"/>
        <charset val="134"/>
      </rPr>
      <t>个）</t>
    </r>
  </si>
  <si>
    <r>
      <rPr>
        <sz val="12"/>
        <color theme="1"/>
        <rFont val="方正仿宋_GB2312"/>
        <charset val="134"/>
      </rPr>
      <t>谢成银</t>
    </r>
  </si>
  <si>
    <r>
      <rPr>
        <sz val="12"/>
        <color theme="1"/>
        <rFont val="Times New Roman"/>
        <charset val="134"/>
      </rPr>
      <t>75</t>
    </r>
    <r>
      <rPr>
        <sz val="12"/>
        <color theme="1"/>
        <rFont val="方正仿宋_GB2312"/>
        <charset val="134"/>
      </rPr>
      <t>团</t>
    </r>
  </si>
  <si>
    <r>
      <rPr>
        <sz val="12"/>
        <color theme="1"/>
        <rFont val="Times New Roman"/>
        <charset val="134"/>
      </rPr>
      <t>6%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5.4%</t>
    </r>
  </si>
  <si>
    <t>16.95</t>
  </si>
  <si>
    <r>
      <rPr>
        <sz val="12"/>
        <color theme="1"/>
        <rFont val="方正仿宋_GB2312"/>
        <charset val="134"/>
      </rPr>
      <t>郭德成</t>
    </r>
  </si>
  <si>
    <r>
      <rPr>
        <sz val="12"/>
        <color theme="1"/>
        <rFont val="Times New Roman"/>
        <charset val="134"/>
      </rPr>
      <t>77</t>
    </r>
    <r>
      <rPr>
        <sz val="12"/>
        <color theme="1"/>
        <rFont val="方正仿宋_GB2312"/>
        <charset val="134"/>
      </rPr>
      <t>团</t>
    </r>
  </si>
  <si>
    <r>
      <rPr>
        <b/>
        <sz val="12"/>
        <color theme="1"/>
        <rFont val="方正仿宋_GB2312"/>
        <charset val="134"/>
      </rPr>
      <t>第五师（</t>
    </r>
    <r>
      <rPr>
        <b/>
        <sz val="12"/>
        <color theme="1"/>
        <rFont val="Times New Roman"/>
        <charset val="134"/>
      </rPr>
      <t>2</t>
    </r>
    <r>
      <rPr>
        <b/>
        <sz val="12"/>
        <color theme="1"/>
        <rFont val="方正仿宋_GB2312"/>
        <charset val="134"/>
      </rPr>
      <t>个）</t>
    </r>
  </si>
  <si>
    <r>
      <rPr>
        <sz val="12"/>
        <color theme="1"/>
        <rFont val="方正仿宋_GB2312"/>
        <charset val="134"/>
      </rPr>
      <t>新疆塞上宏农业发展有限公司</t>
    </r>
  </si>
  <si>
    <r>
      <rPr>
        <sz val="12"/>
        <color theme="1"/>
        <rFont val="方正仿宋_GB2312"/>
        <charset val="134"/>
      </rPr>
      <t>新疆双桥果蔬有限公司</t>
    </r>
  </si>
  <si>
    <r>
      <rPr>
        <sz val="12"/>
        <color theme="1"/>
        <rFont val="方正仿宋_GB2312"/>
        <charset val="134"/>
      </rPr>
      <t>第五师双河市</t>
    </r>
  </si>
  <si>
    <r>
      <rPr>
        <b/>
        <sz val="12"/>
        <color theme="1"/>
        <rFont val="方正仿宋_GB2312"/>
        <charset val="134"/>
      </rPr>
      <t>第七师（</t>
    </r>
    <r>
      <rPr>
        <b/>
        <sz val="12"/>
        <color theme="1"/>
        <rFont val="Times New Roman"/>
        <charset val="134"/>
      </rPr>
      <t>1</t>
    </r>
    <r>
      <rPr>
        <b/>
        <sz val="12"/>
        <color theme="1"/>
        <rFont val="方正仿宋_GB2312"/>
        <charset val="134"/>
      </rPr>
      <t>个）</t>
    </r>
  </si>
  <si>
    <r>
      <rPr>
        <b/>
        <sz val="12"/>
        <color theme="1"/>
        <rFont val="方正仿宋_GB2312"/>
        <charset val="134"/>
      </rPr>
      <t>第十三师（</t>
    </r>
    <r>
      <rPr>
        <b/>
        <sz val="12"/>
        <color theme="1"/>
        <rFont val="Times New Roman"/>
        <charset val="134"/>
      </rPr>
      <t>1</t>
    </r>
    <r>
      <rPr>
        <b/>
        <sz val="12"/>
        <color theme="1"/>
        <rFont val="方正仿宋_GB2312"/>
        <charset val="134"/>
      </rPr>
      <t>个）</t>
    </r>
  </si>
  <si>
    <t>新星市众旺仓储物流有限公司</t>
  </si>
  <si>
    <t>十三师新星市</t>
  </si>
  <si>
    <r>
      <rPr>
        <b/>
        <sz val="12"/>
        <color theme="1"/>
        <rFont val="方正仿宋_GB2312"/>
        <charset val="134"/>
      </rPr>
      <t>第十四师（</t>
    </r>
    <r>
      <rPr>
        <b/>
        <sz val="12"/>
        <color theme="1"/>
        <rFont val="Times New Roman"/>
        <charset val="134"/>
      </rPr>
      <t>1</t>
    </r>
    <r>
      <rPr>
        <b/>
        <sz val="12"/>
        <color theme="1"/>
        <rFont val="方正仿宋_GB2312"/>
        <charset val="134"/>
      </rPr>
      <t>个）</t>
    </r>
  </si>
  <si>
    <r>
      <rPr>
        <sz val="12"/>
        <color theme="1"/>
        <rFont val="方正仿宋_GB2312"/>
        <charset val="134"/>
      </rPr>
      <t>新疆幸福庄园果业有限公司</t>
    </r>
  </si>
  <si>
    <r>
      <rPr>
        <sz val="12"/>
        <color theme="1"/>
        <rFont val="方正仿宋_GB2312"/>
        <charset val="134"/>
      </rPr>
      <t>皮山农场</t>
    </r>
  </si>
  <si>
    <r>
      <rPr>
        <sz val="12"/>
        <color theme="1"/>
        <rFont val="方正仿宋_GB2312"/>
        <charset val="134"/>
      </rPr>
      <t>农业企业</t>
    </r>
    <r>
      <rPr>
        <sz val="12"/>
        <color theme="1"/>
        <rFont val="Times New Roman"/>
        <charset val="134"/>
      </rPr>
      <t xml:space="preserve"> </t>
    </r>
  </si>
  <si>
    <t>粮食烘干类（共3个）</t>
  </si>
  <si>
    <t>7.97</t>
  </si>
  <si>
    <t>四师可克达拉市供销合作社联合社</t>
  </si>
  <si>
    <t>可克达拉市</t>
  </si>
  <si>
    <r>
      <rPr>
        <b/>
        <sz val="12"/>
        <color theme="1"/>
        <rFont val="方正仿宋_GB2312"/>
        <charset val="134"/>
      </rPr>
      <t>第八师（</t>
    </r>
    <r>
      <rPr>
        <b/>
        <sz val="12"/>
        <color theme="1"/>
        <rFont val="Times New Roman"/>
        <charset val="134"/>
      </rPr>
      <t>1</t>
    </r>
    <r>
      <rPr>
        <b/>
        <sz val="12"/>
        <color theme="1"/>
        <rFont val="方正仿宋_GB2312"/>
        <charset val="134"/>
      </rPr>
      <t>个）</t>
    </r>
  </si>
  <si>
    <r>
      <rPr>
        <sz val="12"/>
        <rFont val="方正仿宋_GB2312"/>
        <charset val="134"/>
      </rPr>
      <t>石河子市盛创辰粮食仓储有限公司</t>
    </r>
  </si>
  <si>
    <r>
      <rPr>
        <sz val="12"/>
        <rFont val="Times New Roman"/>
        <charset val="134"/>
      </rPr>
      <t>150</t>
    </r>
    <r>
      <rPr>
        <sz val="12"/>
        <rFont val="方正仿宋_GB2312"/>
        <charset val="134"/>
      </rPr>
      <t>团</t>
    </r>
  </si>
  <si>
    <t>编号</t>
  </si>
  <si>
    <t>农户数</t>
  </si>
  <si>
    <t>项目数</t>
  </si>
  <si>
    <r>
      <rPr>
        <sz val="12"/>
        <color theme="1"/>
        <rFont val="Times New Roman"/>
        <charset val="134"/>
      </rPr>
      <t>123</t>
    </r>
    <r>
      <rPr>
        <sz val="12"/>
        <color theme="1"/>
        <rFont val="宋体"/>
        <charset val="134"/>
      </rPr>
      <t>团合计</t>
    </r>
  </si>
  <si>
    <r>
      <rPr>
        <sz val="12"/>
        <color theme="1"/>
        <rFont val="Times New Roman"/>
        <charset val="134"/>
      </rPr>
      <t>124</t>
    </r>
    <r>
      <rPr>
        <sz val="12"/>
        <color theme="1"/>
        <rFont val="宋体"/>
        <charset val="134"/>
      </rPr>
      <t>团合计</t>
    </r>
  </si>
  <si>
    <r>
      <rPr>
        <sz val="12"/>
        <color theme="1"/>
        <rFont val="Times New Roman"/>
        <charset val="134"/>
      </rPr>
      <t>125</t>
    </r>
    <r>
      <rPr>
        <sz val="12"/>
        <color theme="1"/>
        <rFont val="宋体"/>
        <charset val="134"/>
      </rPr>
      <t>图合计</t>
    </r>
  </si>
  <si>
    <r>
      <rPr>
        <sz val="12"/>
        <color theme="1"/>
        <rFont val="Times New Roman"/>
        <charset val="134"/>
      </rPr>
      <t>129</t>
    </r>
    <r>
      <rPr>
        <sz val="12"/>
        <color theme="1"/>
        <rFont val="宋体"/>
        <charset val="134"/>
      </rPr>
      <t>团合计</t>
    </r>
  </si>
  <si>
    <t>七师合计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</si>
</sst>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0.000_ "/>
    <numFmt numFmtId="179" formatCode="0.00000_ "/>
    <numFmt numFmtId="180" formatCode="0.0_ "/>
    <numFmt numFmtId="181" formatCode="0.0%"/>
    <numFmt numFmtId="182" formatCode="0.00;[Red]0.00"/>
    <numFmt numFmtId="183" formatCode="0.000%"/>
    <numFmt numFmtId="184" formatCode="yyyy&quot;年&quot;m&quot;月&quot;d&quot;日&quot;;@"/>
  </numFmts>
  <fonts count="5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8"/>
      <color theme="1"/>
      <name val="Times New Roman"/>
      <charset val="134"/>
    </font>
    <font>
      <sz val="12"/>
      <color theme="1"/>
      <name val="方正楷体_GB2312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2"/>
      <color rgb="FFFF0000"/>
      <name val="方正仿宋_GB2312"/>
      <charset val="134"/>
    </font>
    <font>
      <sz val="12"/>
      <name val="Times New Roman"/>
      <charset val="134"/>
    </font>
    <font>
      <sz val="12"/>
      <color rgb="FFFF0000"/>
      <name val="Times New Roman"/>
      <charset val="134"/>
    </font>
    <font>
      <sz val="12"/>
      <color theme="1"/>
      <name val="方正仿宋_GB2312"/>
      <charset val="134"/>
    </font>
    <font>
      <b/>
      <sz val="12"/>
      <color theme="1"/>
      <name val="Times New Roman"/>
      <charset val="134"/>
    </font>
    <font>
      <b/>
      <sz val="12"/>
      <color theme="1"/>
      <name val="方正楷体_GB2312"/>
      <charset val="134"/>
    </font>
    <font>
      <sz val="12"/>
      <color rgb="FF000000"/>
      <name val="Times New Roman"/>
      <charset val="134"/>
    </font>
    <font>
      <b/>
      <sz val="12"/>
      <color theme="1"/>
      <name val="方正仿宋_GB2312"/>
      <charset val="134"/>
    </font>
    <font>
      <b/>
      <sz val="12"/>
      <name val="Times New Roman"/>
      <charset val="134"/>
    </font>
    <font>
      <b/>
      <sz val="12"/>
      <name val="方正仿宋_GB2312"/>
      <charset val="134"/>
    </font>
    <font>
      <sz val="12"/>
      <color rgb="FF000000"/>
      <name val="方正仿宋_GB2312"/>
      <charset val="134"/>
    </font>
    <font>
      <sz val="10.5"/>
      <color rgb="FF000000"/>
      <name val="Times New Roman"/>
      <charset val="134"/>
    </font>
    <font>
      <sz val="12"/>
      <name val="方正仿宋_GB2312"/>
      <charset val="134"/>
    </font>
    <font>
      <sz val="12"/>
      <color rgb="FF000000"/>
      <name val="宋体"/>
      <charset val="134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18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38" fillId="6" borderId="20" applyNumberFormat="0" applyAlignment="0" applyProtection="0">
      <alignment vertical="center"/>
    </xf>
    <xf numFmtId="0" fontId="39" fillId="6" borderId="19" applyNumberFormat="0" applyAlignment="0" applyProtection="0">
      <alignment vertical="center"/>
    </xf>
    <xf numFmtId="0" fontId="40" fillId="7" borderId="21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8" fillId="0" borderId="1" xfId="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0" fontId="8" fillId="2" borderId="1" xfId="3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0" fontId="5" fillId="0" borderId="1" xfId="3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177" fontId="0" fillId="2" borderId="1" xfId="0" applyNumberForma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179" fontId="0" fillId="2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Fill="1" applyBorder="1" applyAlignment="1" applyProtection="1">
      <alignment horizontal="center" vertical="center"/>
    </xf>
    <xf numFmtId="9" fontId="5" fillId="0" borderId="1" xfId="0" applyNumberFormat="1" applyFont="1" applyFill="1" applyBorder="1" applyAlignment="1" applyProtection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Fill="1" applyBorder="1" applyAlignment="1" applyProtection="1">
      <alignment horizontal="center" vertical="center" wrapText="1"/>
    </xf>
    <xf numFmtId="9" fontId="5" fillId="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82" fontId="8" fillId="0" borderId="1" xfId="0" applyNumberFormat="1" applyFont="1" applyFill="1" applyBorder="1" applyAlignment="1">
      <alignment horizontal="center" vertical="center"/>
    </xf>
    <xf numFmtId="183" fontId="5" fillId="0" borderId="1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81" fontId="13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18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31" fontId="0" fillId="0" borderId="2" xfId="0" applyNumberFormat="1" applyBorder="1" applyAlignment="1">
      <alignment horizontal="center" vertical="center"/>
    </xf>
    <xf numFmtId="31" fontId="0" fillId="0" borderId="3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31" fontId="0" fillId="0" borderId="4" xfId="0" applyNumberFormat="1" applyBorder="1" applyAlignment="1">
      <alignment horizontal="center" vertical="center"/>
    </xf>
    <xf numFmtId="18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84" fontId="0" fillId="0" borderId="2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84" fontId="0" fillId="0" borderId="3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31" fontId="22" fillId="0" borderId="1" xfId="0" applyNumberFormat="1" applyFont="1" applyBorder="1" applyAlignment="1">
      <alignment vertical="center"/>
    </xf>
    <xf numFmtId="184" fontId="0" fillId="0" borderId="1" xfId="0" applyNumberFormat="1" applyBorder="1" applyAlignment="1">
      <alignment vertical="center"/>
    </xf>
    <xf numFmtId="31" fontId="0" fillId="0" borderId="1" xfId="0" applyNumberFormat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81" fontId="27" fillId="0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181" fontId="28" fillId="2" borderId="1" xfId="0" applyNumberFormat="1" applyFont="1" applyFill="1" applyBorder="1" applyAlignment="1">
      <alignment horizontal="center" vertical="center" wrapText="1"/>
    </xf>
    <xf numFmtId="181" fontId="0" fillId="0" borderId="1" xfId="0" applyNumberFormat="1" applyFont="1" applyFill="1" applyBorder="1" applyAlignment="1">
      <alignment horizontal="center" vertical="center" wrapText="1"/>
    </xf>
    <xf numFmtId="181" fontId="23" fillId="2" borderId="1" xfId="0" applyNumberFormat="1" applyFont="1" applyFill="1" applyBorder="1" applyAlignment="1">
      <alignment horizontal="center" vertical="center" wrapText="1"/>
    </xf>
    <xf numFmtId="10" fontId="27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0" fontId="23" fillId="2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9" fontId="27" fillId="0" borderId="1" xfId="0" applyNumberFormat="1" applyFont="1" applyFill="1" applyBorder="1" applyAlignment="1">
      <alignment horizontal="center" vertical="center" wrapText="1"/>
    </xf>
    <xf numFmtId="176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9" fontId="28" fillId="2" borderId="1" xfId="0" applyNumberFormat="1" applyFont="1" applyFill="1" applyBorder="1" applyAlignment="1">
      <alignment horizontal="center" vertical="center" wrapText="1"/>
    </xf>
    <xf numFmtId="176" fontId="28" fillId="2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/>
    </xf>
    <xf numFmtId="9" fontId="23" fillId="2" borderId="1" xfId="0" applyNumberFormat="1" applyFont="1" applyFill="1" applyBorder="1" applyAlignment="1">
      <alignment horizontal="center" vertical="center"/>
    </xf>
    <xf numFmtId="176" fontId="28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0" xfId="0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view="pageBreakPreview" zoomScaleNormal="60" workbookViewId="0">
      <selection activeCell="M6" sqref="M6"/>
    </sheetView>
  </sheetViews>
  <sheetFormatPr defaultColWidth="9.02727272727273" defaultRowHeight="14"/>
  <cols>
    <col min="1" max="1" width="6.05454545454545" style="178" customWidth="1"/>
    <col min="2" max="2" width="8.81818181818182" style="178" customWidth="1"/>
    <col min="3" max="3" width="40" style="178" customWidth="1"/>
    <col min="4" max="4" width="14.0909090909091" style="178" customWidth="1"/>
    <col min="5" max="5" width="9.54545454545454" style="179" customWidth="1"/>
    <col min="6" max="6" width="12.2181818181818" style="179" customWidth="1"/>
    <col min="7" max="7" width="7.54545454545455" style="179" customWidth="1"/>
    <col min="8" max="8" width="12.5454545454545" style="179" customWidth="1"/>
    <col min="9" max="9" width="9.09090909090909" style="179" customWidth="1"/>
    <col min="10" max="10" width="15.3636363636364" style="179" customWidth="1"/>
    <col min="11" max="11" width="9.02727272727273" style="179"/>
    <col min="12" max="12" width="12.8181818181818" style="178"/>
    <col min="13" max="16380" width="9.02727272727273" style="178"/>
  </cols>
  <sheetData>
    <row r="1" s="178" customFormat="1" ht="17.5" spans="1:11">
      <c r="A1" s="180" t="s">
        <v>0</v>
      </c>
      <c r="B1" s="180"/>
      <c r="C1" s="181"/>
      <c r="E1" s="179"/>
      <c r="F1" s="179"/>
      <c r="G1" s="179"/>
      <c r="H1" s="179"/>
      <c r="I1" s="179"/>
      <c r="J1" s="179"/>
      <c r="K1" s="179"/>
    </row>
    <row r="2" s="178" customFormat="1" ht="23.5" spans="1:11">
      <c r="A2" s="182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78" customFormat="1" ht="26" customHeight="1" spans="1:11">
      <c r="A3" s="183" t="s">
        <v>2</v>
      </c>
      <c r="B3" s="183"/>
      <c r="C3" s="183"/>
      <c r="D3" s="183"/>
      <c r="E3" s="184"/>
      <c r="F3" s="184"/>
      <c r="G3" s="184"/>
      <c r="H3" s="184"/>
      <c r="I3" s="184"/>
      <c r="J3" s="184"/>
      <c r="K3" s="184"/>
    </row>
    <row r="4" s="178" customFormat="1" ht="46" customHeight="1" spans="1:11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</row>
    <row r="5" s="178" customFormat="1" ht="25" customHeight="1" spans="1:11">
      <c r="A5" s="12" t="s">
        <v>14</v>
      </c>
      <c r="B5" s="12"/>
      <c r="C5" s="12"/>
      <c r="D5" s="12"/>
      <c r="E5" s="12">
        <f>SUM(E6:E20)</f>
        <v>12801</v>
      </c>
      <c r="F5" s="185">
        <f>SUM(F6:F20)</f>
        <v>4703.5359</v>
      </c>
      <c r="G5" s="12"/>
      <c r="H5" s="12"/>
      <c r="I5" s="12"/>
      <c r="J5" s="185">
        <f>J8+J10+J14+J17+J21</f>
        <v>532480.44290411</v>
      </c>
      <c r="K5" s="12"/>
    </row>
    <row r="6" s="178" customFormat="1" ht="25" customHeight="1" spans="1:11">
      <c r="A6" s="186">
        <v>1</v>
      </c>
      <c r="B6" s="11" t="s">
        <v>15</v>
      </c>
      <c r="C6" s="35" t="s">
        <v>16</v>
      </c>
      <c r="D6" s="173" t="s">
        <v>17</v>
      </c>
      <c r="E6" s="173">
        <v>500</v>
      </c>
      <c r="F6" s="21">
        <v>500</v>
      </c>
      <c r="G6" s="187">
        <v>0.0748</v>
      </c>
      <c r="H6" s="186">
        <v>242</v>
      </c>
      <c r="I6" s="199">
        <v>0.02</v>
      </c>
      <c r="J6" s="200">
        <f>F6*I6*(H6/365)*10000</f>
        <v>66301.3698630137</v>
      </c>
      <c r="K6" s="201"/>
    </row>
    <row r="7" s="178" customFormat="1" ht="25" customHeight="1" spans="1:11">
      <c r="A7" s="186"/>
      <c r="B7" s="11"/>
      <c r="C7" s="11"/>
      <c r="D7" s="173"/>
      <c r="E7" s="173">
        <v>1290</v>
      </c>
      <c r="F7" s="82">
        <v>684.3748</v>
      </c>
      <c r="G7" s="187">
        <v>0.0748</v>
      </c>
      <c r="H7" s="186">
        <v>178</v>
      </c>
      <c r="I7" s="199">
        <v>0.02</v>
      </c>
      <c r="J7" s="200">
        <f>F7*I7*(H7/365)*10000</f>
        <v>66749.9804931507</v>
      </c>
      <c r="K7" s="201"/>
    </row>
    <row r="8" s="178" customFormat="1" ht="25" customHeight="1" spans="1:11">
      <c r="A8" s="188" t="s">
        <v>18</v>
      </c>
      <c r="B8" s="188"/>
      <c r="C8" s="188"/>
      <c r="D8" s="152"/>
      <c r="E8" s="152"/>
      <c r="F8" s="189"/>
      <c r="G8" s="190"/>
      <c r="H8" s="188"/>
      <c r="I8" s="202"/>
      <c r="J8" s="203">
        <f>SUM(J6:J7)</f>
        <v>133051.350356164</v>
      </c>
      <c r="K8" s="198"/>
    </row>
    <row r="9" s="178" customFormat="1" ht="25" customHeight="1" spans="1:11">
      <c r="A9" s="186">
        <v>2</v>
      </c>
      <c r="B9" s="11" t="s">
        <v>19</v>
      </c>
      <c r="C9" s="27" t="s">
        <v>20</v>
      </c>
      <c r="D9" s="173" t="s">
        <v>17</v>
      </c>
      <c r="E9" s="173">
        <v>6160</v>
      </c>
      <c r="F9" s="82">
        <v>1905.5572</v>
      </c>
      <c r="G9" s="191">
        <v>0.0435</v>
      </c>
      <c r="H9" s="186">
        <v>256</v>
      </c>
      <c r="I9" s="199">
        <v>0.02</v>
      </c>
      <c r="J9" s="200">
        <f>F9*I9*(H9/365)*10000</f>
        <v>267300.078465753</v>
      </c>
      <c r="K9" s="201"/>
    </row>
    <row r="10" s="178" customFormat="1" ht="25" customHeight="1" spans="1:11">
      <c r="A10" s="188" t="s">
        <v>21</v>
      </c>
      <c r="B10" s="188"/>
      <c r="C10" s="188"/>
      <c r="D10" s="152"/>
      <c r="E10" s="152"/>
      <c r="F10" s="189"/>
      <c r="G10" s="192"/>
      <c r="H10" s="188"/>
      <c r="I10" s="202"/>
      <c r="J10" s="203">
        <f>SUM(J9:J9)</f>
        <v>267300.078465753</v>
      </c>
      <c r="K10" s="198"/>
    </row>
    <row r="11" s="178" customFormat="1" ht="25" customHeight="1" spans="1:11">
      <c r="A11" s="186">
        <v>3</v>
      </c>
      <c r="B11" s="14" t="s">
        <v>22</v>
      </c>
      <c r="C11" s="27" t="s">
        <v>23</v>
      </c>
      <c r="D11" s="173" t="s">
        <v>17</v>
      </c>
      <c r="E11" s="173">
        <v>48</v>
      </c>
      <c r="F11" s="11">
        <v>45.39</v>
      </c>
      <c r="G11" s="193">
        <v>0.0465</v>
      </c>
      <c r="H11" s="186">
        <v>216</v>
      </c>
      <c r="I11" s="199">
        <v>0.02</v>
      </c>
      <c r="J11" s="200">
        <f>F11*I11*(H11/365)*10000</f>
        <v>5372.18630136986</v>
      </c>
      <c r="K11" s="201"/>
    </row>
    <row r="12" ht="25" customHeight="1" spans="1:11">
      <c r="A12" s="186">
        <v>4</v>
      </c>
      <c r="B12" s="18"/>
      <c r="C12" s="27" t="s">
        <v>24</v>
      </c>
      <c r="D12" s="173" t="s">
        <v>17</v>
      </c>
      <c r="E12" s="173">
        <v>240</v>
      </c>
      <c r="F12" s="27">
        <v>22.075</v>
      </c>
      <c r="G12" s="194">
        <v>0.0941</v>
      </c>
      <c r="H12" s="173">
        <v>299</v>
      </c>
      <c r="I12" s="204">
        <v>0.02</v>
      </c>
      <c r="J12" s="200">
        <f>F12*I12*(H12/365)*10000</f>
        <v>3616.67123287671</v>
      </c>
      <c r="K12" s="173"/>
    </row>
    <row r="13" ht="25" customHeight="1" spans="1:11">
      <c r="A13" s="186">
        <v>5</v>
      </c>
      <c r="B13" s="20"/>
      <c r="C13" s="27" t="s">
        <v>25</v>
      </c>
      <c r="D13" s="173" t="s">
        <v>17</v>
      </c>
      <c r="E13" s="173">
        <v>3000</v>
      </c>
      <c r="F13" s="27">
        <v>561.871</v>
      </c>
      <c r="G13" s="173"/>
      <c r="H13" s="173">
        <v>109</v>
      </c>
      <c r="I13" s="204">
        <v>0.02</v>
      </c>
      <c r="J13" s="200">
        <f>F13*I13*(H13/365)*10000</f>
        <v>33558.322739726</v>
      </c>
      <c r="K13" s="173"/>
    </row>
    <row r="14" ht="25" customHeight="1" spans="1:11">
      <c r="A14" s="188" t="s">
        <v>26</v>
      </c>
      <c r="B14" s="188"/>
      <c r="C14" s="188"/>
      <c r="D14" s="152"/>
      <c r="E14" s="152"/>
      <c r="F14" s="117"/>
      <c r="G14" s="152"/>
      <c r="H14" s="152"/>
      <c r="I14" s="152"/>
      <c r="J14" s="203">
        <f>SUM(J11:J13)</f>
        <v>42547.1802739726</v>
      </c>
      <c r="K14" s="152"/>
    </row>
    <row r="15" ht="25" customHeight="1" spans="1:11">
      <c r="A15" s="186">
        <v>6</v>
      </c>
      <c r="B15" s="195" t="s">
        <v>27</v>
      </c>
      <c r="C15" s="27" t="s">
        <v>28</v>
      </c>
      <c r="D15" s="173" t="s">
        <v>17</v>
      </c>
      <c r="E15" s="173">
        <v>390</v>
      </c>
      <c r="F15" s="80">
        <v>33.7679</v>
      </c>
      <c r="G15" s="194">
        <v>0.0835</v>
      </c>
      <c r="H15" s="173">
        <v>173</v>
      </c>
      <c r="I15" s="204">
        <v>0.02</v>
      </c>
      <c r="J15" s="200">
        <f>F15*I15*(H15/365)*10000</f>
        <v>3201.01189041096</v>
      </c>
      <c r="K15" s="173"/>
    </row>
    <row r="16" ht="25" customHeight="1" spans="1:11">
      <c r="A16" s="186">
        <v>7</v>
      </c>
      <c r="B16" s="196"/>
      <c r="C16" s="27" t="s">
        <v>29</v>
      </c>
      <c r="D16" s="173" t="s">
        <v>30</v>
      </c>
      <c r="E16" s="173">
        <v>150</v>
      </c>
      <c r="F16" s="31">
        <v>70</v>
      </c>
      <c r="G16" s="194">
        <v>0.039</v>
      </c>
      <c r="H16" s="173">
        <v>254</v>
      </c>
      <c r="I16" s="204">
        <v>0.02</v>
      </c>
      <c r="J16" s="200">
        <f>F16*I16*(H16/365)*10000</f>
        <v>9742.46575342466</v>
      </c>
      <c r="K16" s="173"/>
    </row>
    <row r="17" ht="25" customHeight="1" spans="1:11">
      <c r="A17" s="188" t="s">
        <v>31</v>
      </c>
      <c r="B17" s="188"/>
      <c r="C17" s="188"/>
      <c r="D17" s="152"/>
      <c r="E17" s="152"/>
      <c r="F17" s="115"/>
      <c r="G17" s="197"/>
      <c r="H17" s="152"/>
      <c r="I17" s="205"/>
      <c r="J17" s="203">
        <f>SUM(J15:J16)</f>
        <v>12943.4776438356</v>
      </c>
      <c r="K17" s="152"/>
    </row>
    <row r="18" ht="25" customHeight="1" spans="1:11">
      <c r="A18" s="186">
        <v>8</v>
      </c>
      <c r="B18" s="27" t="s">
        <v>32</v>
      </c>
      <c r="C18" s="11" t="s">
        <v>33</v>
      </c>
      <c r="D18" s="173" t="s">
        <v>17</v>
      </c>
      <c r="E18" s="173">
        <v>500</v>
      </c>
      <c r="F18" s="27">
        <v>500</v>
      </c>
      <c r="G18" s="173"/>
      <c r="H18" s="173">
        <v>221</v>
      </c>
      <c r="I18" s="204">
        <v>0.02</v>
      </c>
      <c r="J18" s="200">
        <f>F18*I18*(H18/365)*10000</f>
        <v>60547.9452054794</v>
      </c>
      <c r="K18" s="173"/>
    </row>
    <row r="19" ht="42" customHeight="1" spans="1:11">
      <c r="A19" s="186">
        <v>9</v>
      </c>
      <c r="B19" s="27"/>
      <c r="C19" s="35" t="s">
        <v>34</v>
      </c>
      <c r="D19" s="173" t="s">
        <v>17</v>
      </c>
      <c r="E19" s="173">
        <v>223</v>
      </c>
      <c r="F19" s="27">
        <v>80.5</v>
      </c>
      <c r="G19" s="194">
        <v>0.0345</v>
      </c>
      <c r="H19" s="173">
        <v>130</v>
      </c>
      <c r="I19" s="204">
        <v>0.02</v>
      </c>
      <c r="J19" s="200">
        <f>F19*I19*(H19/365)*10000</f>
        <v>5734.24657534247</v>
      </c>
      <c r="K19" s="173"/>
    </row>
    <row r="20" ht="25" customHeight="1" spans="1:11">
      <c r="A20" s="186">
        <v>10</v>
      </c>
      <c r="B20" s="27"/>
      <c r="C20" s="35" t="s">
        <v>35</v>
      </c>
      <c r="D20" s="173" t="s">
        <v>36</v>
      </c>
      <c r="E20" s="173">
        <v>300</v>
      </c>
      <c r="F20" s="21">
        <v>300</v>
      </c>
      <c r="G20" s="194">
        <v>0.066</v>
      </c>
      <c r="H20" s="173">
        <v>63</v>
      </c>
      <c r="I20" s="204">
        <v>0.02</v>
      </c>
      <c r="J20" s="200">
        <f>F20*I20*(H20/365)*10000</f>
        <v>10356.1643835616</v>
      </c>
      <c r="K20" s="173"/>
    </row>
    <row r="21" ht="25" customHeight="1" spans="1:11">
      <c r="A21" s="198" t="s">
        <v>37</v>
      </c>
      <c r="B21" s="198"/>
      <c r="C21" s="198"/>
      <c r="D21" s="198"/>
      <c r="E21" s="198"/>
      <c r="F21" s="198"/>
      <c r="G21" s="198"/>
      <c r="H21" s="198"/>
      <c r="I21" s="198"/>
      <c r="J21" s="206">
        <f>SUM(J18:J20)</f>
        <v>76638.3561643836</v>
      </c>
      <c r="K21" s="198"/>
    </row>
  </sheetData>
  <mergeCells count="16">
    <mergeCell ref="A1:C1"/>
    <mergeCell ref="A2:K2"/>
    <mergeCell ref="A3:K3"/>
    <mergeCell ref="A5:C5"/>
    <mergeCell ref="A8:C8"/>
    <mergeCell ref="A10:C10"/>
    <mergeCell ref="A14:C14"/>
    <mergeCell ref="A17:C17"/>
    <mergeCell ref="A21:C21"/>
    <mergeCell ref="A6:A7"/>
    <mergeCell ref="B6:B7"/>
    <mergeCell ref="B11:B13"/>
    <mergeCell ref="B15:B16"/>
    <mergeCell ref="B18:B20"/>
    <mergeCell ref="C6:C7"/>
    <mergeCell ref="D6:D7"/>
  </mergeCells>
  <pageMargins left="0.236111111111111" right="0.275" top="0.550694444444444" bottom="0.1965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60"/>
  <sheetViews>
    <sheetView zoomScale="80" zoomScaleNormal="80" topLeftCell="B1" workbookViewId="0">
      <pane xSplit="4" ySplit="3" topLeftCell="J56" activePane="bottomRight" state="frozen"/>
      <selection/>
      <selection pane="topRight"/>
      <selection pane="bottomLeft"/>
      <selection pane="bottomRight" activeCell="O72" sqref="O72"/>
    </sheetView>
  </sheetViews>
  <sheetFormatPr defaultColWidth="8.72727272727273" defaultRowHeight="14"/>
  <cols>
    <col min="1" max="2" width="5.54545454545455" style="4" customWidth="1"/>
    <col min="3" max="3" width="7.72727272727273" style="4" customWidth="1"/>
    <col min="4" max="4" width="30" style="4" customWidth="1"/>
    <col min="5" max="6" width="8.72727272727273" style="4"/>
    <col min="7" max="7" width="11.7272727272727" style="4" customWidth="1"/>
    <col min="8" max="8" width="7.54545454545455" style="4" customWidth="1"/>
    <col min="9" max="9" width="16" style="4" customWidth="1"/>
    <col min="10" max="10" width="16.9090909090909" style="4" customWidth="1"/>
    <col min="11" max="11" width="15.5454545454545" style="4" customWidth="1"/>
    <col min="12" max="12" width="8.72727272727273" style="4"/>
    <col min="13" max="13" width="13.0727272727273" style="4" customWidth="1"/>
    <col min="14" max="14" width="10.7909090909091" style="4" customWidth="1"/>
    <col min="15" max="15" width="10.7272727272727" style="4" customWidth="1"/>
    <col min="16" max="18" width="11.5454545454545" style="4"/>
    <col min="19" max="19" width="15.2272727272727" style="4" customWidth="1"/>
    <col min="20" max="20" width="10.5454545454545" style="4"/>
    <col min="21" max="21" width="10.2727272727273" style="4"/>
    <col min="22" max="22" width="9.18181818181818" style="4"/>
    <col min="23" max="23" width="11.7" style="4" customWidth="1"/>
    <col min="24" max="26" width="9.54545454545454" style="4"/>
    <col min="27" max="27" width="12.2727272727273" style="4" customWidth="1"/>
    <col min="28" max="28" width="10.5454545454545" style="4"/>
    <col min="29" max="31" width="9.18181818181818" style="4"/>
    <col min="32" max="32" width="9.54545454545454" style="4"/>
    <col min="33" max="34" width="9.18181818181818" style="4"/>
    <col min="35" max="36" width="9.54545454545454" style="4"/>
    <col min="37" max="37" width="9.18181818181818" style="4"/>
    <col min="38" max="38" width="15.5454545454545" style="4" customWidth="1"/>
    <col min="39" max="39" width="9.54545454545454" style="4"/>
    <col min="40" max="16384" width="8.72727272727273" style="4"/>
  </cols>
  <sheetData>
    <row r="1" ht="40" customHeight="1"/>
    <row r="3" ht="52" customHeight="1" spans="1:38">
      <c r="A3" s="121" t="s">
        <v>3</v>
      </c>
      <c r="B3" s="121" t="s">
        <v>3</v>
      </c>
      <c r="C3" s="121" t="s">
        <v>4</v>
      </c>
      <c r="D3" s="122" t="s">
        <v>5</v>
      </c>
      <c r="E3" s="122" t="s">
        <v>6</v>
      </c>
      <c r="F3" s="122" t="s">
        <v>7</v>
      </c>
      <c r="G3" s="122" t="s">
        <v>8</v>
      </c>
      <c r="H3" s="122" t="s">
        <v>9</v>
      </c>
      <c r="I3" s="122" t="s">
        <v>38</v>
      </c>
      <c r="J3" s="122" t="s">
        <v>39</v>
      </c>
      <c r="K3" s="122" t="s">
        <v>40</v>
      </c>
      <c r="L3" s="122" t="s">
        <v>10</v>
      </c>
      <c r="M3" s="122" t="s">
        <v>41</v>
      </c>
      <c r="N3" s="145" t="s">
        <v>42</v>
      </c>
      <c r="O3" s="145" t="s">
        <v>43</v>
      </c>
      <c r="P3" s="146" t="s">
        <v>44</v>
      </c>
      <c r="Q3" s="146" t="s">
        <v>45</v>
      </c>
      <c r="R3" s="121" t="s">
        <v>42</v>
      </c>
      <c r="S3" s="121" t="s">
        <v>43</v>
      </c>
      <c r="T3" s="169" t="s">
        <v>46</v>
      </c>
      <c r="U3" s="121" t="s">
        <v>45</v>
      </c>
      <c r="V3" s="121" t="s">
        <v>42</v>
      </c>
      <c r="W3" s="121" t="s">
        <v>43</v>
      </c>
      <c r="X3" s="169" t="s">
        <v>46</v>
      </c>
      <c r="Y3" s="121" t="s">
        <v>45</v>
      </c>
      <c r="Z3" s="121" t="s">
        <v>42</v>
      </c>
      <c r="AA3" s="121" t="s">
        <v>43</v>
      </c>
      <c r="AB3" s="169" t="s">
        <v>46</v>
      </c>
      <c r="AC3" s="121" t="s">
        <v>45</v>
      </c>
      <c r="AD3" s="121" t="s">
        <v>42</v>
      </c>
      <c r="AE3" s="121" t="s">
        <v>43</v>
      </c>
      <c r="AF3" s="169" t="s">
        <v>46</v>
      </c>
      <c r="AG3" s="121" t="s">
        <v>45</v>
      </c>
      <c r="AH3" s="121" t="s">
        <v>42</v>
      </c>
      <c r="AI3" s="121" t="s">
        <v>43</v>
      </c>
      <c r="AJ3" s="169" t="s">
        <v>46</v>
      </c>
      <c r="AK3" s="121" t="s">
        <v>45</v>
      </c>
      <c r="AL3" s="121" t="s">
        <v>13</v>
      </c>
    </row>
    <row r="4" ht="25" customHeight="1" spans="1:38">
      <c r="A4" s="123">
        <v>1</v>
      </c>
      <c r="B4" s="13">
        <v>1</v>
      </c>
      <c r="C4" s="124" t="s">
        <v>47</v>
      </c>
      <c r="D4" s="125" t="s">
        <v>48</v>
      </c>
      <c r="E4" s="125" t="s">
        <v>49</v>
      </c>
      <c r="F4" s="13">
        <v>190</v>
      </c>
      <c r="G4" s="125">
        <f>Q4</f>
        <v>33.7679</v>
      </c>
      <c r="H4" s="126">
        <v>0.0835</v>
      </c>
      <c r="I4" s="147">
        <v>45098</v>
      </c>
      <c r="J4" s="147">
        <v>45280</v>
      </c>
      <c r="K4" s="147" t="s">
        <v>50</v>
      </c>
      <c r="L4" s="13">
        <f>J4-I4+1</f>
        <v>183</v>
      </c>
      <c r="M4" s="148">
        <f>G4*2%*(L4/365)*10000</f>
        <v>3386.04147945206</v>
      </c>
      <c r="N4" s="49"/>
      <c r="O4" s="49"/>
      <c r="P4" s="49"/>
      <c r="Q4" s="160">
        <f>U4+Y4+AC4+AG4+AK4+AK5+AG5+AC5+Y5+U5+U6+Y6+AC6+AG6+AK6</f>
        <v>33.7679</v>
      </c>
      <c r="R4" s="13" t="s">
        <v>51</v>
      </c>
      <c r="S4" s="49" t="s">
        <v>52</v>
      </c>
      <c r="T4" s="13">
        <v>26841705</v>
      </c>
      <c r="U4" s="13">
        <v>1.00625</v>
      </c>
      <c r="V4" s="13" t="s">
        <v>51</v>
      </c>
      <c r="W4" s="49" t="s">
        <v>52</v>
      </c>
      <c r="X4" s="13">
        <v>26841706</v>
      </c>
      <c r="Y4" s="13">
        <v>1.0086</v>
      </c>
      <c r="Z4" s="13" t="s">
        <v>51</v>
      </c>
      <c r="AA4" s="49" t="s">
        <v>52</v>
      </c>
      <c r="AB4" s="13">
        <v>26841707</v>
      </c>
      <c r="AC4" s="13">
        <v>1.00625</v>
      </c>
      <c r="AD4" s="13" t="s">
        <v>51</v>
      </c>
      <c r="AE4" s="49" t="s">
        <v>52</v>
      </c>
      <c r="AF4" s="13">
        <v>26841708</v>
      </c>
      <c r="AG4" s="13">
        <v>1.0086</v>
      </c>
      <c r="AH4" s="13" t="s">
        <v>51</v>
      </c>
      <c r="AI4" s="49" t="s">
        <v>52</v>
      </c>
      <c r="AJ4" s="13">
        <v>26841709</v>
      </c>
      <c r="AK4" s="13">
        <v>1.0086</v>
      </c>
      <c r="AL4" s="13"/>
    </row>
    <row r="5" ht="25" customHeight="1" spans="1:38">
      <c r="A5" s="123"/>
      <c r="B5" s="13"/>
      <c r="C5" s="127"/>
      <c r="D5" s="128"/>
      <c r="E5" s="128"/>
      <c r="F5" s="13">
        <v>200</v>
      </c>
      <c r="G5" s="129"/>
      <c r="H5" s="13">
        <v>8.35</v>
      </c>
      <c r="I5" s="147">
        <v>44735</v>
      </c>
      <c r="J5" s="147">
        <v>45099</v>
      </c>
      <c r="K5" s="147">
        <v>44927</v>
      </c>
      <c r="L5" s="13">
        <f>J5-K5+1</f>
        <v>173</v>
      </c>
      <c r="M5" s="149"/>
      <c r="N5" s="49"/>
      <c r="O5" s="49"/>
      <c r="P5" s="49"/>
      <c r="Q5" s="162"/>
      <c r="R5" s="13" t="s">
        <v>51</v>
      </c>
      <c r="S5" s="49" t="s">
        <v>52</v>
      </c>
      <c r="T5" s="13">
        <v>26841710</v>
      </c>
      <c r="U5" s="13">
        <v>1.0086</v>
      </c>
      <c r="V5" s="13" t="s">
        <v>51</v>
      </c>
      <c r="W5" s="49" t="s">
        <v>52</v>
      </c>
      <c r="X5" s="13">
        <v>26841711</v>
      </c>
      <c r="Y5" s="13">
        <v>1.0086</v>
      </c>
      <c r="Z5" s="13" t="s">
        <v>51</v>
      </c>
      <c r="AA5" s="13" t="s">
        <v>52</v>
      </c>
      <c r="AB5" s="49">
        <v>26841712</v>
      </c>
      <c r="AC5" s="177">
        <v>1.0092</v>
      </c>
      <c r="AD5" s="13" t="s">
        <v>51</v>
      </c>
      <c r="AE5" s="49" t="s">
        <v>52</v>
      </c>
      <c r="AF5" s="13">
        <v>26841713</v>
      </c>
      <c r="AG5" s="13">
        <v>1.0092</v>
      </c>
      <c r="AH5" s="13" t="s">
        <v>51</v>
      </c>
      <c r="AI5" s="49" t="s">
        <v>52</v>
      </c>
      <c r="AJ5" s="13">
        <v>26841714</v>
      </c>
      <c r="AK5" s="13">
        <v>1.0092</v>
      </c>
      <c r="AL5" s="13"/>
    </row>
    <row r="6" ht="25" customHeight="1" spans="1:38">
      <c r="A6" s="123"/>
      <c r="B6" s="13"/>
      <c r="C6" s="127"/>
      <c r="D6" s="129"/>
      <c r="E6" s="129"/>
      <c r="F6" s="13"/>
      <c r="G6" s="13"/>
      <c r="H6" s="13"/>
      <c r="I6" s="13"/>
      <c r="J6" s="13"/>
      <c r="K6" s="13"/>
      <c r="L6" s="13"/>
      <c r="M6" s="13"/>
      <c r="N6" s="49"/>
      <c r="O6" s="49"/>
      <c r="P6" s="49"/>
      <c r="Q6" s="163"/>
      <c r="R6" s="170" t="s">
        <v>51</v>
      </c>
      <c r="S6" s="171" t="s">
        <v>53</v>
      </c>
      <c r="T6" s="170">
        <v>85198575</v>
      </c>
      <c r="U6" s="170">
        <v>4.5</v>
      </c>
      <c r="V6" s="13" t="s">
        <v>51</v>
      </c>
      <c r="W6" s="171" t="s">
        <v>54</v>
      </c>
      <c r="X6" s="207" t="s">
        <v>55</v>
      </c>
      <c r="Y6" s="170">
        <v>2.7</v>
      </c>
      <c r="Z6" s="13" t="s">
        <v>51</v>
      </c>
      <c r="AA6" s="170" t="s">
        <v>56</v>
      </c>
      <c r="AB6" s="170">
        <v>70742564</v>
      </c>
      <c r="AC6" s="170">
        <v>4</v>
      </c>
      <c r="AD6" s="13" t="s">
        <v>51</v>
      </c>
      <c r="AE6" s="170" t="s">
        <v>57</v>
      </c>
      <c r="AF6" s="170">
        <v>5578942</v>
      </c>
      <c r="AG6" s="170">
        <v>10</v>
      </c>
      <c r="AH6" s="13" t="s">
        <v>51</v>
      </c>
      <c r="AI6" s="170" t="s">
        <v>58</v>
      </c>
      <c r="AJ6" s="170">
        <v>41754249</v>
      </c>
      <c r="AK6" s="170">
        <v>2.4848</v>
      </c>
      <c r="AL6" s="13"/>
    </row>
    <row r="7" ht="38" customHeight="1" spans="1:38">
      <c r="A7" s="123"/>
      <c r="B7" s="13"/>
      <c r="C7" s="127"/>
      <c r="D7" s="130" t="s">
        <v>59</v>
      </c>
      <c r="E7" s="13" t="s">
        <v>60</v>
      </c>
      <c r="F7" s="13">
        <v>150</v>
      </c>
      <c r="G7" s="13">
        <v>70</v>
      </c>
      <c r="H7" s="126">
        <v>0.039</v>
      </c>
      <c r="I7" s="147">
        <v>45039</v>
      </c>
      <c r="J7" s="147">
        <v>45401</v>
      </c>
      <c r="K7" s="147">
        <v>45291</v>
      </c>
      <c r="L7" s="13">
        <f>K7-I7+1</f>
        <v>253</v>
      </c>
      <c r="M7" s="149">
        <f>G7*(L7/365)*2%*10000</f>
        <v>9704.1095890411</v>
      </c>
      <c r="N7" s="49" t="s">
        <v>61</v>
      </c>
      <c r="O7" s="49" t="s">
        <v>62</v>
      </c>
      <c r="P7" s="49">
        <v>70</v>
      </c>
      <c r="Q7" s="49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3"/>
      <c r="AE7" s="13"/>
      <c r="AF7" s="13"/>
      <c r="AG7" s="13"/>
      <c r="AH7" s="13"/>
      <c r="AI7" s="13"/>
      <c r="AJ7" s="13"/>
      <c r="AK7" s="13"/>
      <c r="AL7" s="13"/>
    </row>
    <row r="8" ht="25" customHeight="1" spans="1:38">
      <c r="A8" s="123"/>
      <c r="B8" s="13">
        <v>2</v>
      </c>
      <c r="C8" s="124" t="s">
        <v>63</v>
      </c>
      <c r="D8" s="125" t="s">
        <v>64</v>
      </c>
      <c r="E8" s="125" t="s">
        <v>65</v>
      </c>
      <c r="F8" s="13">
        <v>4000</v>
      </c>
      <c r="G8" s="125">
        <f>P19</f>
        <v>1905.5568</v>
      </c>
      <c r="H8" s="126">
        <v>0.0435</v>
      </c>
      <c r="I8" s="147">
        <v>45036</v>
      </c>
      <c r="J8" s="147">
        <v>46131</v>
      </c>
      <c r="K8" s="147">
        <v>45291</v>
      </c>
      <c r="L8" s="13">
        <f>K8-I8+1</f>
        <v>256</v>
      </c>
      <c r="M8" s="150">
        <f>G8*2%*(L9/365)*10000</f>
        <v>299668.384438356</v>
      </c>
      <c r="N8" s="49" t="s">
        <v>61</v>
      </c>
      <c r="O8" s="49" t="s">
        <v>66</v>
      </c>
      <c r="P8" s="49">
        <v>65.6924</v>
      </c>
      <c r="Q8" s="49"/>
      <c r="R8" s="13" t="s">
        <v>67</v>
      </c>
      <c r="S8" s="13" t="s">
        <v>68</v>
      </c>
      <c r="T8" s="13">
        <v>42046531</v>
      </c>
      <c r="U8" s="13">
        <v>50</v>
      </c>
      <c r="V8" s="13" t="s">
        <v>67</v>
      </c>
      <c r="W8" s="13" t="s">
        <v>68</v>
      </c>
      <c r="X8" s="13">
        <v>6458120</v>
      </c>
      <c r="Y8" s="13">
        <v>40</v>
      </c>
      <c r="Z8" s="13" t="s">
        <v>69</v>
      </c>
      <c r="AA8" s="13" t="s">
        <v>70</v>
      </c>
      <c r="AB8" s="13">
        <v>47255833</v>
      </c>
      <c r="AC8" s="13">
        <v>0.923</v>
      </c>
      <c r="AD8" s="13" t="s">
        <v>67</v>
      </c>
      <c r="AE8" s="13" t="s">
        <v>71</v>
      </c>
      <c r="AF8" s="13">
        <v>14323498</v>
      </c>
      <c r="AG8" s="13">
        <v>50</v>
      </c>
      <c r="AH8" s="13" t="s">
        <v>67</v>
      </c>
      <c r="AI8" s="13" t="s">
        <v>71</v>
      </c>
      <c r="AJ8" s="13">
        <v>7135549</v>
      </c>
      <c r="AK8" s="13">
        <v>20</v>
      </c>
      <c r="AL8" s="13"/>
    </row>
    <row r="9" ht="25" customHeight="1" spans="1:38">
      <c r="A9" s="123"/>
      <c r="B9" s="13"/>
      <c r="C9" s="127"/>
      <c r="D9" s="128"/>
      <c r="E9" s="128"/>
      <c r="F9" s="13">
        <v>2160</v>
      </c>
      <c r="G9" s="128"/>
      <c r="H9" s="126">
        <v>0.0383899</v>
      </c>
      <c r="I9" s="147">
        <v>45005</v>
      </c>
      <c r="J9" s="147">
        <v>45362</v>
      </c>
      <c r="K9" s="147">
        <v>45291</v>
      </c>
      <c r="L9" s="13">
        <f>K9-I9+1</f>
        <v>287</v>
      </c>
      <c r="M9" s="151"/>
      <c r="N9" s="49" t="s">
        <v>61</v>
      </c>
      <c r="O9" s="49" t="s">
        <v>66</v>
      </c>
      <c r="P9" s="49">
        <v>567.118</v>
      </c>
      <c r="Q9" s="49"/>
      <c r="R9" s="13" t="s">
        <v>67</v>
      </c>
      <c r="S9" s="13" t="s">
        <v>68</v>
      </c>
      <c r="T9" s="13">
        <v>42046530</v>
      </c>
      <c r="U9" s="13">
        <v>50</v>
      </c>
      <c r="V9" s="13" t="s">
        <v>67</v>
      </c>
      <c r="W9" s="13" t="s">
        <v>68</v>
      </c>
      <c r="X9" s="13">
        <v>11010210</v>
      </c>
      <c r="Y9" s="13">
        <v>20</v>
      </c>
      <c r="Z9" s="13" t="s">
        <v>69</v>
      </c>
      <c r="AA9" s="13" t="s">
        <v>70</v>
      </c>
      <c r="AB9" s="13">
        <v>47255834</v>
      </c>
      <c r="AC9" s="13">
        <v>2.61</v>
      </c>
      <c r="AD9" s="13" t="s">
        <v>67</v>
      </c>
      <c r="AE9" s="13" t="s">
        <v>71</v>
      </c>
      <c r="AF9" s="13">
        <v>14323499</v>
      </c>
      <c r="AG9" s="13">
        <v>30</v>
      </c>
      <c r="AH9" s="13" t="s">
        <v>67</v>
      </c>
      <c r="AI9" s="13" t="s">
        <v>71</v>
      </c>
      <c r="AJ9" s="13">
        <v>6510165</v>
      </c>
      <c r="AK9" s="13">
        <v>18</v>
      </c>
      <c r="AL9" s="13"/>
    </row>
    <row r="10" ht="25" customHeight="1" spans="1:38">
      <c r="A10" s="123"/>
      <c r="B10" s="13"/>
      <c r="C10" s="127"/>
      <c r="D10" s="128"/>
      <c r="E10" s="128"/>
      <c r="F10" s="13"/>
      <c r="G10" s="128"/>
      <c r="H10" s="13"/>
      <c r="I10" s="13"/>
      <c r="J10" s="13"/>
      <c r="K10" s="13"/>
      <c r="L10" s="13"/>
      <c r="M10" s="13"/>
      <c r="N10" s="49" t="s">
        <v>61</v>
      </c>
      <c r="O10" s="49" t="s">
        <v>66</v>
      </c>
      <c r="P10" s="49">
        <v>58.63</v>
      </c>
      <c r="Q10" s="49"/>
      <c r="R10" s="13" t="s">
        <v>67</v>
      </c>
      <c r="S10" s="13" t="s">
        <v>68</v>
      </c>
      <c r="T10" s="13">
        <v>42046529</v>
      </c>
      <c r="U10" s="13">
        <v>30</v>
      </c>
      <c r="V10" s="13" t="s">
        <v>67</v>
      </c>
      <c r="W10" s="13" t="s">
        <v>68</v>
      </c>
      <c r="X10" s="13">
        <v>6467137</v>
      </c>
      <c r="Y10" s="13">
        <v>31.4576</v>
      </c>
      <c r="Z10" s="13" t="s">
        <v>69</v>
      </c>
      <c r="AA10" s="13" t="s">
        <v>70</v>
      </c>
      <c r="AB10" s="13">
        <v>47255744</v>
      </c>
      <c r="AC10" s="13">
        <v>8.06</v>
      </c>
      <c r="AD10" s="13" t="s">
        <v>67</v>
      </c>
      <c r="AE10" s="13" t="s">
        <v>71</v>
      </c>
      <c r="AF10" s="13">
        <v>14323497</v>
      </c>
      <c r="AG10" s="13">
        <v>62.8</v>
      </c>
      <c r="AH10" s="13" t="s">
        <v>67</v>
      </c>
      <c r="AI10" s="13" t="s">
        <v>71</v>
      </c>
      <c r="AJ10" s="13">
        <v>1795124</v>
      </c>
      <c r="AK10" s="13">
        <v>15</v>
      </c>
      <c r="AL10" s="13"/>
    </row>
    <row r="11" ht="25" customHeight="1" spans="2:38">
      <c r="B11" s="13"/>
      <c r="C11" s="127"/>
      <c r="D11" s="128"/>
      <c r="E11" s="128"/>
      <c r="F11" s="13"/>
      <c r="G11" s="128"/>
      <c r="H11" s="13"/>
      <c r="I11" s="13"/>
      <c r="J11" s="13"/>
      <c r="K11" s="13"/>
      <c r="L11" s="13"/>
      <c r="M11" s="13"/>
      <c r="N11" s="49" t="s">
        <v>61</v>
      </c>
      <c r="O11" s="49" t="s">
        <v>66</v>
      </c>
      <c r="P11" s="49">
        <v>137.35</v>
      </c>
      <c r="Q11" s="49"/>
      <c r="R11" s="13" t="s">
        <v>67</v>
      </c>
      <c r="S11" s="13" t="s">
        <v>68</v>
      </c>
      <c r="T11" s="13">
        <v>42046528</v>
      </c>
      <c r="U11" s="13">
        <v>20</v>
      </c>
      <c r="V11" s="13" t="s">
        <v>67</v>
      </c>
      <c r="W11" s="13" t="s">
        <v>68</v>
      </c>
      <c r="X11" s="13">
        <v>42046523</v>
      </c>
      <c r="Y11" s="13">
        <v>1.66</v>
      </c>
      <c r="Z11" s="13" t="s">
        <v>69</v>
      </c>
      <c r="AA11" s="13" t="s">
        <v>70</v>
      </c>
      <c r="AB11" s="13">
        <v>47255746</v>
      </c>
      <c r="AC11" s="13">
        <v>9.84</v>
      </c>
      <c r="AD11" s="13" t="s">
        <v>67</v>
      </c>
      <c r="AE11" s="13" t="s">
        <v>71</v>
      </c>
      <c r="AF11" s="13">
        <v>14323496</v>
      </c>
      <c r="AG11" s="13">
        <v>50</v>
      </c>
      <c r="AH11" s="13" t="s">
        <v>67</v>
      </c>
      <c r="AI11" s="13" t="s">
        <v>71</v>
      </c>
      <c r="AJ11" s="13">
        <v>6509408</v>
      </c>
      <c r="AK11" s="13">
        <v>12</v>
      </c>
      <c r="AL11" s="13"/>
    </row>
    <row r="12" ht="25" customHeight="1" spans="2:38">
      <c r="B12" s="13"/>
      <c r="C12" s="127"/>
      <c r="D12" s="128"/>
      <c r="E12" s="128"/>
      <c r="F12" s="13"/>
      <c r="G12" s="128"/>
      <c r="H12" s="13"/>
      <c r="I12" s="13"/>
      <c r="J12" s="13"/>
      <c r="K12" s="13"/>
      <c r="L12" s="13"/>
      <c r="M12" s="13"/>
      <c r="N12" s="49" t="s">
        <v>61</v>
      </c>
      <c r="O12" s="49" t="s">
        <v>71</v>
      </c>
      <c r="P12" s="49">
        <v>271</v>
      </c>
      <c r="Q12" s="49"/>
      <c r="R12" s="13" t="s">
        <v>67</v>
      </c>
      <c r="S12" s="13" t="s">
        <v>68</v>
      </c>
      <c r="T12" s="13">
        <v>42046527</v>
      </c>
      <c r="U12" s="13">
        <v>30</v>
      </c>
      <c r="V12" s="13" t="s">
        <v>67</v>
      </c>
      <c r="W12" s="13" t="s">
        <v>68</v>
      </c>
      <c r="X12" s="13">
        <v>42046524</v>
      </c>
      <c r="Y12" s="13">
        <v>18.82</v>
      </c>
      <c r="Z12" s="13" t="s">
        <v>69</v>
      </c>
      <c r="AA12" s="13" t="s">
        <v>70</v>
      </c>
      <c r="AB12" s="13">
        <v>47255748</v>
      </c>
      <c r="AC12" s="13">
        <v>23.6</v>
      </c>
      <c r="AD12" s="13" t="s">
        <v>67</v>
      </c>
      <c r="AE12" s="13" t="s">
        <v>71</v>
      </c>
      <c r="AF12" s="13">
        <v>1798229</v>
      </c>
      <c r="AG12" s="13">
        <v>12</v>
      </c>
      <c r="AH12" s="13" t="s">
        <v>67</v>
      </c>
      <c r="AI12" s="13" t="s">
        <v>71</v>
      </c>
      <c r="AJ12" s="13">
        <v>1800175</v>
      </c>
      <c r="AK12" s="13">
        <v>3</v>
      </c>
      <c r="AL12" s="13"/>
    </row>
    <row r="13" ht="25" customHeight="1" spans="2:38">
      <c r="B13" s="13"/>
      <c r="C13" s="127"/>
      <c r="D13" s="128"/>
      <c r="E13" s="128"/>
      <c r="F13" s="13"/>
      <c r="G13" s="128"/>
      <c r="H13" s="13"/>
      <c r="I13" s="13"/>
      <c r="J13" s="13"/>
      <c r="K13" s="13"/>
      <c r="L13" s="13"/>
      <c r="M13" s="13"/>
      <c r="N13" s="49" t="s">
        <v>61</v>
      </c>
      <c r="O13" s="49" t="s">
        <v>71</v>
      </c>
      <c r="P13" s="49">
        <v>157.11</v>
      </c>
      <c r="Q13" s="49"/>
      <c r="R13" s="13" t="s">
        <v>67</v>
      </c>
      <c r="S13" s="13" t="s">
        <v>68</v>
      </c>
      <c r="T13" s="13">
        <v>42046532</v>
      </c>
      <c r="U13" s="13">
        <v>30</v>
      </c>
      <c r="V13" s="13" t="s">
        <v>67</v>
      </c>
      <c r="W13" s="13" t="s">
        <v>68</v>
      </c>
      <c r="X13" s="13">
        <v>42046525</v>
      </c>
      <c r="Y13" s="13">
        <v>20.74</v>
      </c>
      <c r="Z13" s="13" t="s">
        <v>69</v>
      </c>
      <c r="AA13" s="13" t="s">
        <v>70</v>
      </c>
      <c r="AB13" s="13">
        <v>47255831</v>
      </c>
      <c r="AC13" s="13">
        <v>22.71</v>
      </c>
      <c r="AD13" s="13" t="s">
        <v>67</v>
      </c>
      <c r="AE13" s="13" t="s">
        <v>71</v>
      </c>
      <c r="AF13" s="13">
        <v>6514501</v>
      </c>
      <c r="AG13" s="13">
        <v>12</v>
      </c>
      <c r="AH13" s="13" t="s">
        <v>67</v>
      </c>
      <c r="AI13" s="13" t="s">
        <v>71</v>
      </c>
      <c r="AJ13" s="13">
        <v>14323491</v>
      </c>
      <c r="AK13" s="13">
        <v>102</v>
      </c>
      <c r="AL13" s="13"/>
    </row>
    <row r="14" ht="25" customHeight="1" spans="2:38">
      <c r="B14" s="13"/>
      <c r="C14" s="127"/>
      <c r="D14" s="128"/>
      <c r="E14" s="128"/>
      <c r="F14" s="13"/>
      <c r="G14" s="128"/>
      <c r="H14" s="13"/>
      <c r="I14" s="13"/>
      <c r="J14" s="13"/>
      <c r="K14" s="13"/>
      <c r="L14" s="13"/>
      <c r="M14" s="13"/>
      <c r="N14" s="49" t="s">
        <v>61</v>
      </c>
      <c r="O14" s="49" t="s">
        <v>71</v>
      </c>
      <c r="P14" s="49">
        <v>314</v>
      </c>
      <c r="Q14" s="49"/>
      <c r="R14" s="13" t="s">
        <v>67</v>
      </c>
      <c r="S14" s="13" t="s">
        <v>68</v>
      </c>
      <c r="T14" s="13">
        <v>42046533</v>
      </c>
      <c r="U14" s="13">
        <v>48.831</v>
      </c>
      <c r="V14" s="13" t="s">
        <v>67</v>
      </c>
      <c r="W14" s="13" t="s">
        <v>68</v>
      </c>
      <c r="X14" s="13">
        <v>42046526</v>
      </c>
      <c r="Y14" s="13">
        <v>96.13</v>
      </c>
      <c r="Z14" s="13" t="s">
        <v>69</v>
      </c>
      <c r="AA14" s="13" t="s">
        <v>70</v>
      </c>
      <c r="AB14" s="13">
        <v>47255745</v>
      </c>
      <c r="AC14" s="13">
        <v>24.7</v>
      </c>
      <c r="AD14" s="13" t="s">
        <v>67</v>
      </c>
      <c r="AE14" s="13" t="s">
        <v>71</v>
      </c>
      <c r="AF14" s="13">
        <v>14323492</v>
      </c>
      <c r="AG14" s="13">
        <v>55.11</v>
      </c>
      <c r="AH14" s="13" t="s">
        <v>67</v>
      </c>
      <c r="AI14" s="13" t="s">
        <v>71</v>
      </c>
      <c r="AJ14" s="13">
        <v>6513524</v>
      </c>
      <c r="AK14" s="13">
        <v>8</v>
      </c>
      <c r="AL14" s="13"/>
    </row>
    <row r="15" ht="25" customHeight="1" spans="2:38">
      <c r="B15" s="13"/>
      <c r="C15" s="127"/>
      <c r="D15" s="128"/>
      <c r="E15" s="128"/>
      <c r="F15" s="13"/>
      <c r="G15" s="128"/>
      <c r="H15" s="13"/>
      <c r="I15" s="13"/>
      <c r="J15" s="13"/>
      <c r="K15" s="13"/>
      <c r="L15" s="13"/>
      <c r="M15" s="13"/>
      <c r="N15" s="49" t="s">
        <v>69</v>
      </c>
      <c r="O15" s="49" t="s">
        <v>72</v>
      </c>
      <c r="P15" s="49">
        <v>16.9564</v>
      </c>
      <c r="Q15" s="49"/>
      <c r="R15" s="13" t="s">
        <v>67</v>
      </c>
      <c r="S15" s="13" t="s">
        <v>68</v>
      </c>
      <c r="T15" s="13">
        <v>42046534</v>
      </c>
      <c r="U15" s="13">
        <v>20</v>
      </c>
      <c r="V15" s="125" t="s">
        <v>69</v>
      </c>
      <c r="W15" s="125" t="s">
        <v>70</v>
      </c>
      <c r="X15" s="125">
        <v>47255830</v>
      </c>
      <c r="Y15" s="125">
        <v>0.0414</v>
      </c>
      <c r="Z15" s="13" t="s">
        <v>69</v>
      </c>
      <c r="AA15" s="13" t="s">
        <v>73</v>
      </c>
      <c r="AB15" s="129">
        <v>112750426</v>
      </c>
      <c r="AC15" s="129">
        <v>30</v>
      </c>
      <c r="AD15" s="13" t="s">
        <v>67</v>
      </c>
      <c r="AE15" s="13" t="s">
        <v>71</v>
      </c>
      <c r="AF15" s="13">
        <v>14323493</v>
      </c>
      <c r="AG15" s="129">
        <v>54.2</v>
      </c>
      <c r="AH15" s="13" t="s">
        <v>67</v>
      </c>
      <c r="AI15" s="13" t="s">
        <v>71</v>
      </c>
      <c r="AJ15" s="13">
        <v>1786111</v>
      </c>
      <c r="AK15" s="13">
        <v>15</v>
      </c>
      <c r="AL15" s="13"/>
    </row>
    <row r="16" ht="25" customHeight="1" spans="2:38">
      <c r="B16" s="13"/>
      <c r="C16" s="127"/>
      <c r="D16" s="128"/>
      <c r="E16" s="128"/>
      <c r="F16" s="13"/>
      <c r="G16" s="128"/>
      <c r="H16" s="13"/>
      <c r="I16" s="13"/>
      <c r="J16" s="13"/>
      <c r="K16" s="13"/>
      <c r="L16" s="13"/>
      <c r="M16" s="13"/>
      <c r="N16" s="49" t="s">
        <v>69</v>
      </c>
      <c r="O16" s="49" t="s">
        <v>73</v>
      </c>
      <c r="P16" s="49">
        <v>120</v>
      </c>
      <c r="Q16" s="49"/>
      <c r="R16" s="13" t="s">
        <v>69</v>
      </c>
      <c r="S16" s="13" t="s">
        <v>70</v>
      </c>
      <c r="T16" s="13">
        <v>47468282</v>
      </c>
      <c r="U16" s="149">
        <v>26.4266</v>
      </c>
      <c r="V16" s="125" t="s">
        <v>69</v>
      </c>
      <c r="W16" s="125" t="s">
        <v>70</v>
      </c>
      <c r="X16" s="13">
        <v>47255747</v>
      </c>
      <c r="Y16" s="13">
        <v>0.376</v>
      </c>
      <c r="Z16" s="13" t="s">
        <v>69</v>
      </c>
      <c r="AA16" s="13" t="s">
        <v>73</v>
      </c>
      <c r="AB16" s="13">
        <v>107615467</v>
      </c>
      <c r="AC16" s="13">
        <v>60</v>
      </c>
      <c r="AD16" s="13" t="s">
        <v>67</v>
      </c>
      <c r="AE16" s="13" t="s">
        <v>71</v>
      </c>
      <c r="AF16" s="13">
        <v>14323495</v>
      </c>
      <c r="AG16" s="13">
        <v>50</v>
      </c>
      <c r="AH16" s="13" t="s">
        <v>67</v>
      </c>
      <c r="AI16" s="13" t="s">
        <v>71</v>
      </c>
      <c r="AJ16" s="13">
        <v>1789416</v>
      </c>
      <c r="AK16" s="13">
        <v>30</v>
      </c>
      <c r="AL16" s="13"/>
    </row>
    <row r="17" ht="25" customHeight="1" spans="2:38">
      <c r="B17" s="13"/>
      <c r="C17" s="127"/>
      <c r="D17" s="128"/>
      <c r="E17" s="128"/>
      <c r="F17" s="13"/>
      <c r="G17" s="128"/>
      <c r="H17" s="13"/>
      <c r="I17" s="13"/>
      <c r="J17" s="13"/>
      <c r="K17" s="13"/>
      <c r="L17" s="13"/>
      <c r="M17" s="13"/>
      <c r="N17" s="49" t="s">
        <v>69</v>
      </c>
      <c r="O17" s="49" t="s">
        <v>74</v>
      </c>
      <c r="P17" s="49">
        <v>74.4</v>
      </c>
      <c r="Q17" s="49"/>
      <c r="R17" s="13" t="s">
        <v>69</v>
      </c>
      <c r="S17" s="13" t="s">
        <v>70</v>
      </c>
      <c r="T17" s="13">
        <v>47768359</v>
      </c>
      <c r="U17" s="13">
        <v>8.64</v>
      </c>
      <c r="V17" s="13" t="s">
        <v>69</v>
      </c>
      <c r="W17" s="13" t="s">
        <v>70</v>
      </c>
      <c r="X17" s="13">
        <v>47255835</v>
      </c>
      <c r="Y17" s="13">
        <v>28.6</v>
      </c>
      <c r="Z17" s="13"/>
      <c r="AA17" s="13"/>
      <c r="AB17" s="13"/>
      <c r="AC17" s="13"/>
      <c r="AD17" s="13" t="s">
        <v>67</v>
      </c>
      <c r="AE17" s="13" t="s">
        <v>71</v>
      </c>
      <c r="AF17" s="13">
        <v>14323494</v>
      </c>
      <c r="AG17" s="13">
        <v>30</v>
      </c>
      <c r="AH17" s="13"/>
      <c r="AI17" s="13"/>
      <c r="AJ17" s="13"/>
      <c r="AK17" s="13"/>
      <c r="AL17" s="13"/>
    </row>
    <row r="18" ht="25" customHeight="1" spans="2:38">
      <c r="B18" s="13"/>
      <c r="C18" s="127"/>
      <c r="D18" s="128"/>
      <c r="E18" s="128"/>
      <c r="F18" s="13"/>
      <c r="G18" s="128"/>
      <c r="H18" s="13"/>
      <c r="I18" s="13"/>
      <c r="J18" s="13"/>
      <c r="K18" s="13"/>
      <c r="L18" s="13"/>
      <c r="M18" s="13"/>
      <c r="N18" s="49" t="s">
        <v>69</v>
      </c>
      <c r="O18" s="49" t="s">
        <v>70</v>
      </c>
      <c r="P18" s="49">
        <v>123.3</v>
      </c>
      <c r="Q18" s="49"/>
      <c r="R18" s="13" t="s">
        <v>61</v>
      </c>
      <c r="S18" s="13" t="s">
        <v>68</v>
      </c>
      <c r="T18" s="13">
        <v>7396334</v>
      </c>
      <c r="U18" s="13">
        <v>20</v>
      </c>
      <c r="V18" s="13" t="s">
        <v>69</v>
      </c>
      <c r="W18" s="13" t="s">
        <v>70</v>
      </c>
      <c r="X18" s="13">
        <v>47255832</v>
      </c>
      <c r="Y18" s="13">
        <v>0.84</v>
      </c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</row>
    <row r="19" ht="25" customHeight="1" spans="2:38">
      <c r="B19" s="13"/>
      <c r="C19" s="131"/>
      <c r="D19" s="129"/>
      <c r="E19" s="129"/>
      <c r="F19" s="13"/>
      <c r="G19" s="129"/>
      <c r="H19" s="13"/>
      <c r="I19" s="13"/>
      <c r="J19" s="13"/>
      <c r="K19" s="13"/>
      <c r="L19" s="13"/>
      <c r="M19" s="13"/>
      <c r="N19" s="152" t="s">
        <v>14</v>
      </c>
      <c r="O19" s="152"/>
      <c r="P19" s="152">
        <f>SUM(P8:P18)</f>
        <v>1905.5568</v>
      </c>
      <c r="Q19" s="152"/>
      <c r="R19" s="172"/>
      <c r="S19" s="172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</row>
    <row r="20" ht="25" customHeight="1" spans="2:38">
      <c r="B20" s="13">
        <v>3</v>
      </c>
      <c r="C20" s="124" t="s">
        <v>75</v>
      </c>
      <c r="D20" s="13" t="s">
        <v>76</v>
      </c>
      <c r="E20" s="13" t="s">
        <v>65</v>
      </c>
      <c r="F20" s="13">
        <v>48</v>
      </c>
      <c r="G20" s="13">
        <v>45.398</v>
      </c>
      <c r="H20" s="126">
        <v>0.0465</v>
      </c>
      <c r="I20" s="147">
        <v>45076</v>
      </c>
      <c r="J20" s="147">
        <v>46171</v>
      </c>
      <c r="K20" s="147">
        <v>45291</v>
      </c>
      <c r="L20" s="13">
        <f>K20-I20+1</f>
        <v>216</v>
      </c>
      <c r="M20" s="149">
        <f>P20*2%*(L20/365)*10000</f>
        <v>5373.13315068493</v>
      </c>
      <c r="N20" s="49" t="s">
        <v>77</v>
      </c>
      <c r="O20" s="49" t="s">
        <v>78</v>
      </c>
      <c r="P20" s="49">
        <v>45.398</v>
      </c>
      <c r="Q20" s="49">
        <v>37.15</v>
      </c>
      <c r="R20" s="13" t="s">
        <v>69</v>
      </c>
      <c r="S20" s="13" t="s">
        <v>78</v>
      </c>
      <c r="T20" s="13">
        <v>11943168</v>
      </c>
      <c r="U20" s="13">
        <v>37.15</v>
      </c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</row>
    <row r="21" ht="25" customHeight="1" spans="2:38">
      <c r="B21" s="13">
        <v>4</v>
      </c>
      <c r="C21" s="132" t="s">
        <v>75</v>
      </c>
      <c r="D21" s="13" t="s">
        <v>79</v>
      </c>
      <c r="E21" s="125" t="s">
        <v>65</v>
      </c>
      <c r="F21" s="125">
        <v>240</v>
      </c>
      <c r="G21" s="125">
        <f>P21+P22+P23</f>
        <v>22.075</v>
      </c>
      <c r="H21" s="133">
        <v>0.0941</v>
      </c>
      <c r="I21" s="153">
        <v>44993</v>
      </c>
      <c r="J21" s="153">
        <v>45358</v>
      </c>
      <c r="K21" s="153">
        <v>45291</v>
      </c>
      <c r="L21" s="125">
        <f>K21-I21+1</f>
        <v>299</v>
      </c>
      <c r="M21" s="150">
        <f>G21*2%*(L21/365)*10000</f>
        <v>3616.67123287671</v>
      </c>
      <c r="N21" s="49" t="s">
        <v>61</v>
      </c>
      <c r="O21" s="49" t="s">
        <v>80</v>
      </c>
      <c r="P21" s="49">
        <v>3.325</v>
      </c>
      <c r="Q21" s="160">
        <f>U21+U22</f>
        <v>12.075</v>
      </c>
      <c r="R21" s="13" t="s">
        <v>69</v>
      </c>
      <c r="S21" s="173" t="s">
        <v>80</v>
      </c>
      <c r="T21" s="173">
        <v>12046363</v>
      </c>
      <c r="U21" s="173">
        <v>3.325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ht="25" customHeight="1" spans="2:38">
      <c r="B22" s="13"/>
      <c r="D22" s="13"/>
      <c r="E22" s="128"/>
      <c r="F22" s="128"/>
      <c r="G22" s="128"/>
      <c r="H22" s="134"/>
      <c r="I22" s="154"/>
      <c r="J22" s="154"/>
      <c r="K22" s="154"/>
      <c r="L22" s="128"/>
      <c r="M22" s="155"/>
      <c r="N22" s="49" t="s">
        <v>61</v>
      </c>
      <c r="O22" s="49" t="s">
        <v>80</v>
      </c>
      <c r="P22" s="49">
        <v>8.75</v>
      </c>
      <c r="Q22" s="162"/>
      <c r="R22" s="13" t="s">
        <v>69</v>
      </c>
      <c r="S22" s="173" t="s">
        <v>80</v>
      </c>
      <c r="T22" s="173">
        <v>12056076</v>
      </c>
      <c r="U22" s="173">
        <v>8.75</v>
      </c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ht="25" customHeight="1" spans="2:38">
      <c r="B23" s="13"/>
      <c r="C23" s="135"/>
      <c r="D23" s="13"/>
      <c r="E23" s="129"/>
      <c r="F23" s="129"/>
      <c r="G23" s="129"/>
      <c r="H23" s="136"/>
      <c r="I23" s="156"/>
      <c r="J23" s="156"/>
      <c r="K23" s="156"/>
      <c r="L23" s="129"/>
      <c r="M23" s="151"/>
      <c r="N23" s="49" t="s">
        <v>81</v>
      </c>
      <c r="O23" s="49" t="s">
        <v>82</v>
      </c>
      <c r="P23" s="49">
        <v>10</v>
      </c>
      <c r="Q23" s="16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ht="25" customHeight="1" spans="2:38">
      <c r="B24" s="13">
        <v>5</v>
      </c>
      <c r="C24" s="124" t="s">
        <v>83</v>
      </c>
      <c r="D24" s="125" t="s">
        <v>84</v>
      </c>
      <c r="E24" s="125" t="s">
        <v>85</v>
      </c>
      <c r="F24" s="125">
        <v>300</v>
      </c>
      <c r="G24" s="125">
        <v>300</v>
      </c>
      <c r="H24" s="133">
        <v>0.066</v>
      </c>
      <c r="I24" s="153">
        <v>45229</v>
      </c>
      <c r="J24" s="153">
        <v>46324</v>
      </c>
      <c r="K24" s="153">
        <v>45291</v>
      </c>
      <c r="L24" s="125">
        <f>K24-I24+1</f>
        <v>63</v>
      </c>
      <c r="M24" s="150">
        <f>G24*2%*(L24/365)*10000</f>
        <v>10356.1643835616</v>
      </c>
      <c r="N24" s="49" t="s">
        <v>77</v>
      </c>
      <c r="O24" s="49" t="s">
        <v>86</v>
      </c>
      <c r="P24" s="49">
        <v>9.33</v>
      </c>
      <c r="Q24" s="160">
        <f>U24+U25+Y24+Y25+AC24+AC25+AG24+AK24</f>
        <v>741.48</v>
      </c>
      <c r="R24" s="13" t="s">
        <v>51</v>
      </c>
      <c r="S24" s="13" t="s">
        <v>87</v>
      </c>
      <c r="T24" s="13">
        <v>7528966</v>
      </c>
      <c r="U24" s="13">
        <v>10</v>
      </c>
      <c r="V24" s="13" t="s">
        <v>51</v>
      </c>
      <c r="W24" s="13" t="s">
        <v>87</v>
      </c>
      <c r="X24" s="13">
        <v>41839995</v>
      </c>
      <c r="Y24" s="13">
        <v>2.05</v>
      </c>
      <c r="Z24" s="13" t="s">
        <v>51</v>
      </c>
      <c r="AA24" s="13" t="s">
        <v>88</v>
      </c>
      <c r="AB24" s="13">
        <v>54008740</v>
      </c>
      <c r="AC24" s="13">
        <v>2.3</v>
      </c>
      <c r="AD24" s="13" t="s">
        <v>51</v>
      </c>
      <c r="AE24" s="13" t="s">
        <v>86</v>
      </c>
      <c r="AF24" s="13">
        <v>4495420</v>
      </c>
      <c r="AG24" s="13">
        <v>10.83</v>
      </c>
      <c r="AH24" s="13" t="s">
        <v>51</v>
      </c>
      <c r="AI24" s="13" t="s">
        <v>86</v>
      </c>
      <c r="AJ24" s="13">
        <v>10622181</v>
      </c>
      <c r="AK24" s="13">
        <v>3.8</v>
      </c>
      <c r="AL24" s="13"/>
    </row>
    <row r="25" ht="25" customHeight="1" spans="2:38">
      <c r="B25" s="13"/>
      <c r="C25" s="127"/>
      <c r="D25" s="128"/>
      <c r="E25" s="128"/>
      <c r="F25" s="129"/>
      <c r="G25" s="129"/>
      <c r="H25" s="136"/>
      <c r="I25" s="156"/>
      <c r="J25" s="156"/>
      <c r="K25" s="156"/>
      <c r="L25" s="129"/>
      <c r="M25" s="151"/>
      <c r="N25" s="49"/>
      <c r="O25" s="49"/>
      <c r="P25" s="49"/>
      <c r="Q25" s="163"/>
      <c r="R25" s="13" t="s">
        <v>51</v>
      </c>
      <c r="S25" s="13" t="s">
        <v>89</v>
      </c>
      <c r="T25" s="13">
        <v>19527624</v>
      </c>
      <c r="U25" s="13">
        <v>187</v>
      </c>
      <c r="V25" s="13" t="s">
        <v>51</v>
      </c>
      <c r="W25" s="13" t="s">
        <v>89</v>
      </c>
      <c r="X25" s="13">
        <v>19537692</v>
      </c>
      <c r="Y25" s="13">
        <v>195.5</v>
      </c>
      <c r="Z25" s="13" t="s">
        <v>67</v>
      </c>
      <c r="AA25" s="13" t="s">
        <v>90</v>
      </c>
      <c r="AB25" s="13">
        <v>5197255</v>
      </c>
      <c r="AC25" s="13">
        <v>330</v>
      </c>
      <c r="AD25" s="13"/>
      <c r="AE25" s="13"/>
      <c r="AF25" s="13"/>
      <c r="AG25" s="13"/>
      <c r="AH25" s="13"/>
      <c r="AI25" s="13"/>
      <c r="AJ25" s="13"/>
      <c r="AK25" s="13"/>
      <c r="AL25" s="13"/>
    </row>
    <row r="26" ht="25" customHeight="1" spans="2:38">
      <c r="B26" s="13">
        <v>6</v>
      </c>
      <c r="C26" s="124" t="s">
        <v>83</v>
      </c>
      <c r="D26" s="125" t="s">
        <v>91</v>
      </c>
      <c r="E26" s="125" t="s">
        <v>92</v>
      </c>
      <c r="F26" s="13">
        <v>500</v>
      </c>
      <c r="G26" s="13">
        <v>500</v>
      </c>
      <c r="H26" s="13"/>
      <c r="I26" s="147">
        <v>45071</v>
      </c>
      <c r="J26" s="147">
        <v>46166</v>
      </c>
      <c r="K26" s="157">
        <v>45291</v>
      </c>
      <c r="L26" s="158">
        <f>K26-I26+1</f>
        <v>221</v>
      </c>
      <c r="M26" s="144">
        <v>0.02</v>
      </c>
      <c r="N26" s="49" t="s">
        <v>93</v>
      </c>
      <c r="O26" s="49" t="s">
        <v>94</v>
      </c>
      <c r="P26" s="49">
        <v>8500</v>
      </c>
      <c r="Q26" s="174">
        <f>U26+U27+U28+U29+U30+Y26+Y27+Y28+Y29+Y30+AC26+AC27+AC28+AC29+AC30+AG26+AG27+AG28</f>
        <v>376.4505</v>
      </c>
      <c r="R26" s="13" t="s">
        <v>51</v>
      </c>
      <c r="S26" s="13" t="s">
        <v>95</v>
      </c>
      <c r="T26" s="208" t="s">
        <v>96</v>
      </c>
      <c r="U26" s="13">
        <v>60</v>
      </c>
      <c r="V26" s="143" t="s">
        <v>51</v>
      </c>
      <c r="W26" s="143" t="s">
        <v>97</v>
      </c>
      <c r="X26" s="143">
        <v>6843351</v>
      </c>
      <c r="Y26" s="143">
        <v>22.5</v>
      </c>
      <c r="Z26" s="143" t="s">
        <v>51</v>
      </c>
      <c r="AA26" s="143" t="s">
        <v>98</v>
      </c>
      <c r="AB26" s="143">
        <v>1960937</v>
      </c>
      <c r="AC26" s="143">
        <v>1.08</v>
      </c>
      <c r="AD26" s="13" t="s">
        <v>51</v>
      </c>
      <c r="AE26" s="13" t="s">
        <v>99</v>
      </c>
      <c r="AF26" s="13">
        <v>747296</v>
      </c>
      <c r="AG26" s="13">
        <v>3</v>
      </c>
      <c r="AH26" s="13"/>
      <c r="AI26" s="13"/>
      <c r="AJ26" s="13"/>
      <c r="AK26" s="13"/>
      <c r="AL26" s="13"/>
    </row>
    <row r="27" ht="25" customHeight="1" spans="2:38">
      <c r="B27" s="13"/>
      <c r="C27" s="127"/>
      <c r="D27" s="128"/>
      <c r="E27" s="128"/>
      <c r="F27" s="13"/>
      <c r="G27" s="13"/>
      <c r="H27" s="13"/>
      <c r="I27" s="13"/>
      <c r="J27" s="13"/>
      <c r="K27" s="13"/>
      <c r="L27" s="13"/>
      <c r="M27" s="13"/>
      <c r="N27" s="49"/>
      <c r="O27" s="49"/>
      <c r="P27" s="49"/>
      <c r="Q27" s="175"/>
      <c r="R27" s="13" t="s">
        <v>51</v>
      </c>
      <c r="S27" s="13" t="s">
        <v>100</v>
      </c>
      <c r="T27" s="13">
        <v>3632188</v>
      </c>
      <c r="U27" s="13">
        <v>10</v>
      </c>
      <c r="V27" s="143" t="s">
        <v>51</v>
      </c>
      <c r="W27" s="143" t="s">
        <v>101</v>
      </c>
      <c r="X27" s="143">
        <v>2509414</v>
      </c>
      <c r="Y27" s="143">
        <v>10</v>
      </c>
      <c r="Z27" s="13" t="s">
        <v>51</v>
      </c>
      <c r="AA27" s="13" t="s">
        <v>102</v>
      </c>
      <c r="AB27" s="13">
        <v>7927157</v>
      </c>
      <c r="AC27" s="13">
        <v>9.2545</v>
      </c>
      <c r="AD27" s="13" t="s">
        <v>51</v>
      </c>
      <c r="AE27" s="13" t="s">
        <v>103</v>
      </c>
      <c r="AF27" s="13">
        <v>12264006</v>
      </c>
      <c r="AG27" s="13">
        <v>60</v>
      </c>
      <c r="AH27" s="13"/>
      <c r="AI27" s="13"/>
      <c r="AJ27" s="13"/>
      <c r="AK27" s="13"/>
      <c r="AL27" s="13"/>
    </row>
    <row r="28" ht="25" customHeight="1" spans="2:38">
      <c r="B28" s="13"/>
      <c r="C28" s="127"/>
      <c r="D28" s="128"/>
      <c r="E28" s="128"/>
      <c r="F28" s="13"/>
      <c r="G28" s="13"/>
      <c r="H28" s="13"/>
      <c r="I28" s="13"/>
      <c r="J28" s="13"/>
      <c r="K28" s="13"/>
      <c r="L28" s="13"/>
      <c r="M28" s="13"/>
      <c r="N28" s="49"/>
      <c r="O28" s="49"/>
      <c r="P28" s="49"/>
      <c r="Q28" s="175"/>
      <c r="R28" s="13" t="s">
        <v>51</v>
      </c>
      <c r="S28" s="13" t="s">
        <v>104</v>
      </c>
      <c r="T28" s="13">
        <v>38967829</v>
      </c>
      <c r="U28" s="13">
        <v>10.8</v>
      </c>
      <c r="V28" s="13" t="s">
        <v>51</v>
      </c>
      <c r="W28" s="13" t="s">
        <v>105</v>
      </c>
      <c r="X28" s="13">
        <v>15387972</v>
      </c>
      <c r="Y28" s="13">
        <v>14.16</v>
      </c>
      <c r="Z28" s="143" t="s">
        <v>51</v>
      </c>
      <c r="AA28" s="143" t="s">
        <v>106</v>
      </c>
      <c r="AB28" s="143">
        <v>1085320</v>
      </c>
      <c r="AC28" s="143">
        <v>9.9402</v>
      </c>
      <c r="AD28" s="143" t="s">
        <v>51</v>
      </c>
      <c r="AE28" s="143" t="s">
        <v>107</v>
      </c>
      <c r="AF28" s="143">
        <v>38939979</v>
      </c>
      <c r="AG28" s="143">
        <v>10</v>
      </c>
      <c r="AH28" s="13"/>
      <c r="AI28" s="13"/>
      <c r="AJ28" s="13"/>
      <c r="AK28" s="13"/>
      <c r="AL28" s="13"/>
    </row>
    <row r="29" ht="25" customHeight="1" spans="2:38">
      <c r="B29" s="13"/>
      <c r="C29" s="127"/>
      <c r="D29" s="128"/>
      <c r="E29" s="128"/>
      <c r="F29" s="13"/>
      <c r="G29" s="13"/>
      <c r="H29" s="13"/>
      <c r="I29" s="13"/>
      <c r="J29" s="13"/>
      <c r="K29" s="13"/>
      <c r="L29" s="13"/>
      <c r="M29" s="13"/>
      <c r="N29" s="49"/>
      <c r="O29" s="49"/>
      <c r="P29" s="49"/>
      <c r="Q29" s="175"/>
      <c r="R29" s="13" t="s">
        <v>51</v>
      </c>
      <c r="S29" s="13" t="s">
        <v>108</v>
      </c>
      <c r="T29" s="208" t="s">
        <v>109</v>
      </c>
      <c r="U29" s="13">
        <v>10.0067</v>
      </c>
      <c r="V29" s="143" t="s">
        <v>51</v>
      </c>
      <c r="W29" s="143" t="s">
        <v>110</v>
      </c>
      <c r="X29" s="143">
        <v>5018795</v>
      </c>
      <c r="Y29" s="143">
        <v>18.6553</v>
      </c>
      <c r="Z29" s="143" t="s">
        <v>51</v>
      </c>
      <c r="AA29" s="143" t="s">
        <v>111</v>
      </c>
      <c r="AB29" s="143">
        <v>446992</v>
      </c>
      <c r="AC29" s="143">
        <v>10.465</v>
      </c>
      <c r="AD29" s="13" t="s">
        <v>51</v>
      </c>
      <c r="AE29" s="13" t="s">
        <v>112</v>
      </c>
      <c r="AF29" s="13">
        <v>14451075</v>
      </c>
      <c r="AG29" s="13">
        <v>7.33</v>
      </c>
      <c r="AH29" s="13"/>
      <c r="AI29" s="13"/>
      <c r="AJ29" s="13"/>
      <c r="AK29" s="13"/>
      <c r="AL29" s="13"/>
    </row>
    <row r="30" ht="25" customHeight="1" spans="2:38">
      <c r="B30" s="13"/>
      <c r="C30" s="131"/>
      <c r="D30" s="129"/>
      <c r="E30" s="129"/>
      <c r="F30" s="13"/>
      <c r="G30" s="13"/>
      <c r="H30" s="13"/>
      <c r="I30" s="13"/>
      <c r="J30" s="13"/>
      <c r="K30" s="13"/>
      <c r="L30" s="13"/>
      <c r="M30" s="13"/>
      <c r="N30" s="49"/>
      <c r="O30" s="49"/>
      <c r="P30" s="49"/>
      <c r="Q30" s="176"/>
      <c r="R30" s="13" t="s">
        <v>51</v>
      </c>
      <c r="S30" s="13" t="s">
        <v>103</v>
      </c>
      <c r="T30" s="13">
        <v>12264006</v>
      </c>
      <c r="U30" s="13">
        <v>60</v>
      </c>
      <c r="V30" s="143" t="s">
        <v>51</v>
      </c>
      <c r="W30" s="143" t="s">
        <v>113</v>
      </c>
      <c r="X30" s="143">
        <v>157954</v>
      </c>
      <c r="Y30" s="143">
        <v>12.9383</v>
      </c>
      <c r="Z30" s="13" t="s">
        <v>51</v>
      </c>
      <c r="AA30" s="13" t="s">
        <v>99</v>
      </c>
      <c r="AB30" s="13">
        <v>5980258</v>
      </c>
      <c r="AC30" s="13">
        <v>43.6505</v>
      </c>
      <c r="AD30" s="13"/>
      <c r="AE30" s="13"/>
      <c r="AF30" s="13"/>
      <c r="AG30" s="13"/>
      <c r="AH30" s="13"/>
      <c r="AI30" s="13"/>
      <c r="AJ30" s="13"/>
      <c r="AK30" s="13"/>
      <c r="AL30" s="13"/>
    </row>
    <row r="31" ht="25" customHeight="1" spans="2:38">
      <c r="B31" s="13">
        <v>7</v>
      </c>
      <c r="C31" s="124" t="s">
        <v>83</v>
      </c>
      <c r="D31" s="137" t="s">
        <v>114</v>
      </c>
      <c r="E31" s="125" t="s">
        <v>92</v>
      </c>
      <c r="F31" s="138">
        <v>90</v>
      </c>
      <c r="G31" s="13">
        <v>80.5</v>
      </c>
      <c r="H31" s="125"/>
      <c r="I31" s="153">
        <v>45162</v>
      </c>
      <c r="J31" s="153">
        <v>45527</v>
      </c>
      <c r="K31" s="159">
        <v>45291</v>
      </c>
      <c r="L31" s="125">
        <f>K31-I31+1</f>
        <v>130</v>
      </c>
      <c r="M31" s="125"/>
      <c r="N31" s="160" t="s">
        <v>93</v>
      </c>
      <c r="O31" s="160" t="s">
        <v>115</v>
      </c>
      <c r="P31" s="160"/>
      <c r="Q31" s="49">
        <f>U31+U32+U33+Y31+Y32+Y33+AC31+AC32</f>
        <v>80.5</v>
      </c>
      <c r="R31" s="13" t="s">
        <v>67</v>
      </c>
      <c r="S31" s="173" t="s">
        <v>115</v>
      </c>
      <c r="T31" s="13">
        <v>47465561</v>
      </c>
      <c r="U31" s="13">
        <v>10</v>
      </c>
      <c r="V31" s="13" t="s">
        <v>67</v>
      </c>
      <c r="W31" s="173" t="s">
        <v>115</v>
      </c>
      <c r="X31" s="13">
        <v>14112362</v>
      </c>
      <c r="Y31" s="13">
        <v>2.5</v>
      </c>
      <c r="Z31" s="13" t="s">
        <v>67</v>
      </c>
      <c r="AA31" s="173" t="s">
        <v>115</v>
      </c>
      <c r="AB31" s="13">
        <v>32479402</v>
      </c>
      <c r="AC31" s="13">
        <v>10</v>
      </c>
      <c r="AD31" s="13"/>
      <c r="AE31" s="13"/>
      <c r="AF31" s="13"/>
      <c r="AG31" s="13"/>
      <c r="AH31" s="13"/>
      <c r="AI31" s="13"/>
      <c r="AJ31" s="13"/>
      <c r="AK31" s="13"/>
      <c r="AL31" s="13"/>
    </row>
    <row r="32" ht="25" customHeight="1" spans="2:38">
      <c r="B32" s="13"/>
      <c r="C32" s="127"/>
      <c r="D32" s="139"/>
      <c r="E32" s="128"/>
      <c r="F32" s="140"/>
      <c r="G32" s="13"/>
      <c r="H32" s="128"/>
      <c r="I32" s="154"/>
      <c r="J32" s="154"/>
      <c r="K32" s="161"/>
      <c r="L32" s="128"/>
      <c r="M32" s="128"/>
      <c r="N32" s="162"/>
      <c r="O32" s="162"/>
      <c r="P32" s="162"/>
      <c r="Q32" s="49"/>
      <c r="R32" s="13" t="s">
        <v>67</v>
      </c>
      <c r="S32" s="173" t="s">
        <v>115</v>
      </c>
      <c r="T32" s="13">
        <v>47465563</v>
      </c>
      <c r="U32" s="13">
        <v>10</v>
      </c>
      <c r="V32" s="13" t="s">
        <v>67</v>
      </c>
      <c r="W32" s="173" t="s">
        <v>115</v>
      </c>
      <c r="X32" s="13">
        <v>8079645</v>
      </c>
      <c r="Y32" s="13">
        <v>30</v>
      </c>
      <c r="Z32" s="13" t="s">
        <v>67</v>
      </c>
      <c r="AA32" s="173" t="s">
        <v>115</v>
      </c>
      <c r="AB32" s="13">
        <v>1515043</v>
      </c>
      <c r="AC32" s="13">
        <v>10</v>
      </c>
      <c r="AD32" s="13"/>
      <c r="AE32" s="13"/>
      <c r="AF32" s="13"/>
      <c r="AG32" s="13"/>
      <c r="AH32" s="13"/>
      <c r="AI32" s="13"/>
      <c r="AJ32" s="13"/>
      <c r="AK32" s="13"/>
      <c r="AL32" s="13"/>
    </row>
    <row r="33" ht="25" customHeight="1" spans="2:38">
      <c r="B33" s="13"/>
      <c r="C33" s="131"/>
      <c r="D33" s="141"/>
      <c r="E33" s="129"/>
      <c r="F33" s="142"/>
      <c r="G33" s="13"/>
      <c r="H33" s="128"/>
      <c r="I33" s="154"/>
      <c r="J33" s="154"/>
      <c r="K33" s="161"/>
      <c r="L33" s="128"/>
      <c r="M33" s="129"/>
      <c r="N33" s="163"/>
      <c r="O33" s="163"/>
      <c r="P33" s="163"/>
      <c r="Q33" s="49"/>
      <c r="R33" s="13" t="s">
        <v>67</v>
      </c>
      <c r="S33" s="173" t="s">
        <v>115</v>
      </c>
      <c r="T33" s="13">
        <v>47465567</v>
      </c>
      <c r="U33" s="13">
        <v>3</v>
      </c>
      <c r="V33" s="13" t="s">
        <v>67</v>
      </c>
      <c r="W33" s="173" t="s">
        <v>115</v>
      </c>
      <c r="X33" s="13">
        <v>32479401</v>
      </c>
      <c r="Y33" s="13">
        <v>5</v>
      </c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</row>
    <row r="34" ht="25" customHeight="1" spans="2:38">
      <c r="B34" s="13">
        <v>8</v>
      </c>
      <c r="C34" s="124" t="s">
        <v>116</v>
      </c>
      <c r="D34" s="125" t="s">
        <v>117</v>
      </c>
      <c r="E34" s="125" t="s">
        <v>92</v>
      </c>
      <c r="F34" s="143">
        <v>1000</v>
      </c>
      <c r="G34" s="143"/>
      <c r="H34" s="143"/>
      <c r="I34" s="164">
        <v>44490</v>
      </c>
      <c r="J34" s="164">
        <v>44854</v>
      </c>
      <c r="K34" s="165"/>
      <c r="L34" s="13">
        <v>292</v>
      </c>
      <c r="M34" s="125"/>
      <c r="N34" s="160" t="s">
        <v>118</v>
      </c>
      <c r="O34" s="160" t="s">
        <v>119</v>
      </c>
      <c r="P34" s="160">
        <v>202.8043</v>
      </c>
      <c r="Q34" s="160">
        <f>U34+U35+Y34+Y35+AC34+AC35+AG34+AG35+AK34+AK35</f>
        <v>99.843</v>
      </c>
      <c r="R34" s="13" t="s">
        <v>120</v>
      </c>
      <c r="S34" s="173" t="s">
        <v>121</v>
      </c>
      <c r="T34" s="13">
        <v>53050161</v>
      </c>
      <c r="U34" s="13">
        <v>9.99</v>
      </c>
      <c r="V34" s="13" t="s">
        <v>120</v>
      </c>
      <c r="W34" s="173" t="s">
        <v>121</v>
      </c>
      <c r="X34" s="13">
        <v>53050163</v>
      </c>
      <c r="Y34" s="13">
        <v>9.9845</v>
      </c>
      <c r="Z34" s="13" t="s">
        <v>120</v>
      </c>
      <c r="AA34" s="173" t="s">
        <v>121</v>
      </c>
      <c r="AB34" s="13">
        <v>53050165</v>
      </c>
      <c r="AC34" s="13">
        <v>9.9845</v>
      </c>
      <c r="AD34" s="13" t="s">
        <v>120</v>
      </c>
      <c r="AE34" s="173" t="s">
        <v>121</v>
      </c>
      <c r="AF34" s="13">
        <v>53050167</v>
      </c>
      <c r="AG34" s="13">
        <v>9.996</v>
      </c>
      <c r="AH34" s="13" t="s">
        <v>120</v>
      </c>
      <c r="AI34" s="173" t="s">
        <v>121</v>
      </c>
      <c r="AJ34" s="13">
        <v>53050169</v>
      </c>
      <c r="AK34" s="13">
        <v>9.9825</v>
      </c>
      <c r="AL34" s="13"/>
    </row>
    <row r="35" ht="25" customHeight="1" spans="2:38">
      <c r="B35" s="13"/>
      <c r="C35" s="127"/>
      <c r="D35" s="128"/>
      <c r="E35" s="128"/>
      <c r="F35" s="13">
        <v>1500</v>
      </c>
      <c r="G35" s="13"/>
      <c r="H35" s="13">
        <v>8.35</v>
      </c>
      <c r="I35" s="166">
        <v>44406</v>
      </c>
      <c r="J35" s="147">
        <v>45135</v>
      </c>
      <c r="K35" s="165">
        <v>45291</v>
      </c>
      <c r="L35" s="13">
        <f>K35-J35+1</f>
        <v>157</v>
      </c>
      <c r="M35" s="129"/>
      <c r="N35" s="163"/>
      <c r="O35" s="163"/>
      <c r="P35" s="163"/>
      <c r="Q35" s="163"/>
      <c r="R35" s="13" t="s">
        <v>120</v>
      </c>
      <c r="S35" s="173" t="s">
        <v>121</v>
      </c>
      <c r="T35" s="13">
        <v>53050162</v>
      </c>
      <c r="U35" s="13">
        <v>9.925</v>
      </c>
      <c r="V35" s="13" t="s">
        <v>120</v>
      </c>
      <c r="W35" s="173" t="s">
        <v>121</v>
      </c>
      <c r="X35" s="13">
        <v>53050164</v>
      </c>
      <c r="Y35" s="13">
        <v>9.9845</v>
      </c>
      <c r="Z35" s="13" t="s">
        <v>120</v>
      </c>
      <c r="AA35" s="173" t="s">
        <v>121</v>
      </c>
      <c r="AB35" s="13">
        <v>53050166</v>
      </c>
      <c r="AC35" s="13">
        <v>9.996</v>
      </c>
      <c r="AD35" s="13" t="s">
        <v>120</v>
      </c>
      <c r="AE35" s="173" t="s">
        <v>121</v>
      </c>
      <c r="AF35" s="13">
        <v>53050168</v>
      </c>
      <c r="AG35" s="13">
        <v>10</v>
      </c>
      <c r="AH35" s="13" t="s">
        <v>120</v>
      </c>
      <c r="AI35" s="173" t="s">
        <v>121</v>
      </c>
      <c r="AJ35" s="13">
        <v>53050170</v>
      </c>
      <c r="AK35" s="13">
        <v>10</v>
      </c>
      <c r="AL35" s="13"/>
    </row>
    <row r="36" ht="25" customHeight="1" spans="2:38">
      <c r="B36" s="13"/>
      <c r="C36" s="127"/>
      <c r="D36" s="128"/>
      <c r="E36" s="128"/>
      <c r="F36" s="13">
        <v>300</v>
      </c>
      <c r="G36" s="13"/>
      <c r="H36" s="13">
        <v>8.35</v>
      </c>
      <c r="I36" s="147">
        <v>44623</v>
      </c>
      <c r="J36" s="147">
        <v>44987</v>
      </c>
      <c r="K36" s="157">
        <v>44927</v>
      </c>
      <c r="L36" s="13">
        <f>J36-K36+1</f>
        <v>61</v>
      </c>
      <c r="M36" s="13"/>
      <c r="N36" s="49" t="s">
        <v>118</v>
      </c>
      <c r="O36" s="49" t="s">
        <v>122</v>
      </c>
      <c r="P36" s="49">
        <v>125</v>
      </c>
      <c r="Q36" s="49">
        <f>Y36+AC36+AG36+AK36</f>
        <v>58</v>
      </c>
      <c r="R36" s="13" t="s">
        <v>120</v>
      </c>
      <c r="S36" s="13" t="s">
        <v>122</v>
      </c>
      <c r="T36" s="13">
        <v>54071111</v>
      </c>
      <c r="U36" s="13">
        <v>5</v>
      </c>
      <c r="V36" s="13" t="s">
        <v>120</v>
      </c>
      <c r="W36" s="13" t="s">
        <v>122</v>
      </c>
      <c r="X36" s="13">
        <v>54071110</v>
      </c>
      <c r="Y36" s="13">
        <v>10</v>
      </c>
      <c r="Z36" s="13" t="s">
        <v>120</v>
      </c>
      <c r="AA36" s="13" t="s">
        <v>122</v>
      </c>
      <c r="AB36" s="13">
        <v>54071109</v>
      </c>
      <c r="AC36" s="13">
        <v>10</v>
      </c>
      <c r="AD36" s="13" t="s">
        <v>120</v>
      </c>
      <c r="AE36" s="13" t="s">
        <v>122</v>
      </c>
      <c r="AF36" s="13">
        <v>54071107</v>
      </c>
      <c r="AG36" s="13">
        <v>10</v>
      </c>
      <c r="AH36" s="13" t="s">
        <v>120</v>
      </c>
      <c r="AI36" s="13" t="s">
        <v>122</v>
      </c>
      <c r="AJ36" s="13">
        <v>7093734</v>
      </c>
      <c r="AK36" s="13">
        <v>28</v>
      </c>
      <c r="AL36" s="13"/>
    </row>
    <row r="37" ht="25" customHeight="1" spans="2:38">
      <c r="B37" s="13"/>
      <c r="C37" s="127"/>
      <c r="D37" s="128"/>
      <c r="E37" s="128"/>
      <c r="F37" s="49">
        <v>500</v>
      </c>
      <c r="G37" s="13"/>
      <c r="H37" s="13">
        <v>7.48</v>
      </c>
      <c r="I37" s="147">
        <v>45050</v>
      </c>
      <c r="J37" s="147">
        <v>45415</v>
      </c>
      <c r="K37" s="165">
        <v>45291</v>
      </c>
      <c r="L37" s="13">
        <f>K37-I37+1</f>
        <v>242</v>
      </c>
      <c r="M37" s="150">
        <f>P34+P36+P37+P39+Q44+Q48+P52+P53</f>
        <v>1184.3748</v>
      </c>
      <c r="N37" s="160" t="s">
        <v>118</v>
      </c>
      <c r="O37" s="160" t="s">
        <v>123</v>
      </c>
      <c r="P37" s="160">
        <v>230</v>
      </c>
      <c r="Q37" s="160">
        <f>U37+Y37+AC37+AG37+U38+Y38+AC38+AG38</f>
        <v>71.5439</v>
      </c>
      <c r="R37" s="13" t="s">
        <v>120</v>
      </c>
      <c r="S37" s="13" t="s">
        <v>123</v>
      </c>
      <c r="T37" s="13">
        <v>70782162</v>
      </c>
      <c r="U37" s="13">
        <v>8.9389</v>
      </c>
      <c r="V37" s="13" t="s">
        <v>120</v>
      </c>
      <c r="W37" s="13" t="s">
        <v>123</v>
      </c>
      <c r="X37" s="13">
        <v>70782167</v>
      </c>
      <c r="Y37" s="13">
        <v>8.6661</v>
      </c>
      <c r="Z37" s="13" t="s">
        <v>120</v>
      </c>
      <c r="AA37" s="13" t="s">
        <v>123</v>
      </c>
      <c r="AB37" s="13">
        <v>70782165</v>
      </c>
      <c r="AC37" s="13">
        <v>10</v>
      </c>
      <c r="AD37" s="13" t="s">
        <v>120</v>
      </c>
      <c r="AE37" s="13" t="s">
        <v>123</v>
      </c>
      <c r="AF37" s="13">
        <v>70782171</v>
      </c>
      <c r="AG37" s="13">
        <v>10</v>
      </c>
      <c r="AH37" s="13"/>
      <c r="AI37" s="13"/>
      <c r="AJ37" s="13"/>
      <c r="AK37" s="13"/>
      <c r="AL37" s="13"/>
    </row>
    <row r="38" ht="25" customHeight="1" spans="2:38">
      <c r="B38" s="13"/>
      <c r="C38" s="127"/>
      <c r="D38" s="128"/>
      <c r="E38" s="128"/>
      <c r="F38" s="49">
        <v>1290</v>
      </c>
      <c r="G38" s="13"/>
      <c r="H38" s="13">
        <v>7.48</v>
      </c>
      <c r="I38" s="147">
        <v>45114</v>
      </c>
      <c r="J38" s="147">
        <v>45479</v>
      </c>
      <c r="K38" s="165">
        <v>45291</v>
      </c>
      <c r="L38" s="13">
        <f>K38-I38+1</f>
        <v>178</v>
      </c>
      <c r="M38" s="151"/>
      <c r="N38" s="163"/>
      <c r="O38" s="163"/>
      <c r="P38" s="163"/>
      <c r="Q38" s="163"/>
      <c r="R38" s="13" t="s">
        <v>120</v>
      </c>
      <c r="S38" s="13" t="s">
        <v>123</v>
      </c>
      <c r="T38" s="13">
        <v>70782158</v>
      </c>
      <c r="U38" s="13">
        <v>8.9389</v>
      </c>
      <c r="V38" s="13" t="s">
        <v>120</v>
      </c>
      <c r="W38" s="13" t="s">
        <v>123</v>
      </c>
      <c r="X38" s="13">
        <v>70782166</v>
      </c>
      <c r="Y38" s="13">
        <v>10</v>
      </c>
      <c r="Z38" s="13" t="s">
        <v>120</v>
      </c>
      <c r="AA38" s="13" t="s">
        <v>123</v>
      </c>
      <c r="AB38" s="13">
        <v>70782172</v>
      </c>
      <c r="AC38" s="13">
        <v>10</v>
      </c>
      <c r="AD38" s="13" t="s">
        <v>120</v>
      </c>
      <c r="AE38" s="13" t="s">
        <v>123</v>
      </c>
      <c r="AF38" s="13">
        <v>4978231</v>
      </c>
      <c r="AG38" s="13">
        <v>5</v>
      </c>
      <c r="AH38" s="13"/>
      <c r="AI38" s="13"/>
      <c r="AJ38" s="13"/>
      <c r="AK38" s="13"/>
      <c r="AL38" s="13"/>
    </row>
    <row r="39" ht="25" customHeight="1" spans="2:38">
      <c r="B39" s="13"/>
      <c r="C39" s="127"/>
      <c r="D39" s="128"/>
      <c r="E39" s="128"/>
      <c r="F39" s="13">
        <v>600</v>
      </c>
      <c r="G39" s="13"/>
      <c r="H39" s="13">
        <v>7.45</v>
      </c>
      <c r="I39" s="147">
        <v>45215</v>
      </c>
      <c r="J39" s="147">
        <v>45580</v>
      </c>
      <c r="K39" s="165">
        <v>45291</v>
      </c>
      <c r="L39" s="13">
        <f>K39-I39+1</f>
        <v>77</v>
      </c>
      <c r="M39" s="13"/>
      <c r="N39" s="160" t="s">
        <v>118</v>
      </c>
      <c r="O39" s="160" t="s">
        <v>124</v>
      </c>
      <c r="P39" s="160">
        <v>153.705</v>
      </c>
      <c r="Q39" s="160">
        <f>U39+Y39+AC39+AG39+AK39+AK40+AG40+AC40+Y40+AK41+AG41+AC41+Y41+AK42+AG42+AC42+Y42+U41+U42+U43</f>
        <v>153.9524</v>
      </c>
      <c r="R39" s="13" t="s">
        <v>120</v>
      </c>
      <c r="S39" s="13" t="s">
        <v>124</v>
      </c>
      <c r="T39" s="13">
        <v>38155048</v>
      </c>
      <c r="U39" s="13">
        <v>6.3786</v>
      </c>
      <c r="V39" s="13" t="s">
        <v>120</v>
      </c>
      <c r="W39" s="13" t="s">
        <v>124</v>
      </c>
      <c r="X39" s="13">
        <v>38155053</v>
      </c>
      <c r="Y39" s="13">
        <v>6.96</v>
      </c>
      <c r="Z39" s="13" t="s">
        <v>120</v>
      </c>
      <c r="AA39" s="13" t="s">
        <v>124</v>
      </c>
      <c r="AB39" s="13">
        <v>38155057</v>
      </c>
      <c r="AC39" s="13">
        <v>9.947</v>
      </c>
      <c r="AD39" s="13" t="s">
        <v>120</v>
      </c>
      <c r="AE39" s="13" t="s">
        <v>124</v>
      </c>
      <c r="AF39" s="13">
        <v>54055383</v>
      </c>
      <c r="AG39" s="13">
        <v>9.944</v>
      </c>
      <c r="AH39" s="13" t="s">
        <v>120</v>
      </c>
      <c r="AI39" s="13" t="s">
        <v>124</v>
      </c>
      <c r="AJ39" s="13">
        <v>54055387</v>
      </c>
      <c r="AK39" s="13">
        <v>7.4745</v>
      </c>
      <c r="AL39" s="13"/>
    </row>
    <row r="40" ht="25" customHeight="1" spans="2:38">
      <c r="B40" s="13"/>
      <c r="C40" s="127"/>
      <c r="D40" s="128"/>
      <c r="E40" s="128"/>
      <c r="F40" s="13">
        <v>495</v>
      </c>
      <c r="G40" s="13"/>
      <c r="H40" s="13">
        <v>6.6</v>
      </c>
      <c r="I40" s="147">
        <v>45008</v>
      </c>
      <c r="J40" s="147">
        <v>45375</v>
      </c>
      <c r="K40" s="165">
        <v>45291</v>
      </c>
      <c r="L40" s="13">
        <f>K40-I40+1</f>
        <v>284</v>
      </c>
      <c r="M40" s="13"/>
      <c r="N40" s="162"/>
      <c r="O40" s="162"/>
      <c r="P40" s="162"/>
      <c r="Q40" s="162"/>
      <c r="R40" s="13" t="s">
        <v>120</v>
      </c>
      <c r="S40" s="13" t="s">
        <v>124</v>
      </c>
      <c r="T40" s="13">
        <v>38155049</v>
      </c>
      <c r="U40" s="13">
        <v>6.5344</v>
      </c>
      <c r="V40" s="13" t="s">
        <v>120</v>
      </c>
      <c r="W40" s="13" t="s">
        <v>124</v>
      </c>
      <c r="X40" s="13">
        <v>38155054</v>
      </c>
      <c r="Y40" s="13">
        <v>6.6924</v>
      </c>
      <c r="Z40" s="13" t="s">
        <v>120</v>
      </c>
      <c r="AA40" s="13" t="s">
        <v>124</v>
      </c>
      <c r="AB40" s="13">
        <v>54055377</v>
      </c>
      <c r="AC40" s="13">
        <v>6.9395</v>
      </c>
      <c r="AD40" s="13" t="s">
        <v>120</v>
      </c>
      <c r="AE40" s="13" t="s">
        <v>124</v>
      </c>
      <c r="AF40" s="13">
        <v>54055384</v>
      </c>
      <c r="AG40" s="13">
        <v>9.944</v>
      </c>
      <c r="AH40" s="13" t="s">
        <v>120</v>
      </c>
      <c r="AI40" s="13" t="s">
        <v>124</v>
      </c>
      <c r="AJ40" s="13">
        <v>54055389</v>
      </c>
      <c r="AK40" s="13">
        <v>2.3655</v>
      </c>
      <c r="AL40" s="13"/>
    </row>
    <row r="41" ht="25" customHeight="1" spans="2:38">
      <c r="B41" s="13"/>
      <c r="C41" s="127"/>
      <c r="D41" s="128"/>
      <c r="E41" s="128"/>
      <c r="F41" s="13"/>
      <c r="G41" s="13"/>
      <c r="H41" s="13"/>
      <c r="I41" s="13"/>
      <c r="J41" s="13"/>
      <c r="K41" s="13"/>
      <c r="L41" s="13"/>
      <c r="M41" s="13"/>
      <c r="N41" s="162"/>
      <c r="O41" s="162"/>
      <c r="P41" s="162"/>
      <c r="Q41" s="162"/>
      <c r="R41" s="13" t="s">
        <v>120</v>
      </c>
      <c r="S41" s="13" t="s">
        <v>124</v>
      </c>
      <c r="T41" s="13">
        <v>38155050</v>
      </c>
      <c r="U41" s="13">
        <v>7.45</v>
      </c>
      <c r="V41" s="13" t="s">
        <v>120</v>
      </c>
      <c r="W41" s="13" t="s">
        <v>124</v>
      </c>
      <c r="X41" s="13">
        <v>38155055</v>
      </c>
      <c r="Y41" s="13">
        <v>8.4094</v>
      </c>
      <c r="Z41" s="13" t="s">
        <v>120</v>
      </c>
      <c r="AA41" s="13" t="s">
        <v>124</v>
      </c>
      <c r="AB41" s="13">
        <v>54055379</v>
      </c>
      <c r="AC41" s="13">
        <v>9.8081</v>
      </c>
      <c r="AD41" s="13" t="s">
        <v>120</v>
      </c>
      <c r="AE41" s="13" t="s">
        <v>124</v>
      </c>
      <c r="AF41" s="13">
        <v>54055385</v>
      </c>
      <c r="AG41" s="13">
        <v>9.9075</v>
      </c>
      <c r="AH41" s="13" t="s">
        <v>120</v>
      </c>
      <c r="AI41" s="13" t="s">
        <v>124</v>
      </c>
      <c r="AJ41" s="13">
        <v>54055394</v>
      </c>
      <c r="AK41" s="13">
        <v>5.2531</v>
      </c>
      <c r="AL41" s="13"/>
    </row>
    <row r="42" ht="25" customHeight="1" spans="2:38">
      <c r="B42" s="13"/>
      <c r="C42" s="127"/>
      <c r="D42" s="128"/>
      <c r="E42" s="128"/>
      <c r="F42" s="13"/>
      <c r="G42" s="13"/>
      <c r="H42" s="13"/>
      <c r="I42" s="13"/>
      <c r="J42" s="13"/>
      <c r="K42" s="13"/>
      <c r="L42" s="13"/>
      <c r="M42" s="13"/>
      <c r="N42" s="162"/>
      <c r="O42" s="162"/>
      <c r="P42" s="162"/>
      <c r="Q42" s="162"/>
      <c r="R42" s="13" t="s">
        <v>120</v>
      </c>
      <c r="S42" s="13" t="s">
        <v>124</v>
      </c>
      <c r="T42" s="13">
        <v>38155051</v>
      </c>
      <c r="U42" s="13">
        <v>8.3236</v>
      </c>
      <c r="V42" s="13" t="s">
        <v>120</v>
      </c>
      <c r="W42" s="13" t="s">
        <v>124</v>
      </c>
      <c r="X42" s="13">
        <v>38155056</v>
      </c>
      <c r="Y42" s="13">
        <v>7.0857</v>
      </c>
      <c r="Z42" s="13" t="s">
        <v>120</v>
      </c>
      <c r="AA42" s="13" t="s">
        <v>124</v>
      </c>
      <c r="AB42" s="13">
        <v>54055380</v>
      </c>
      <c r="AC42" s="13">
        <v>6.227</v>
      </c>
      <c r="AD42" s="13" t="s">
        <v>120</v>
      </c>
      <c r="AE42" s="13" t="s">
        <v>124</v>
      </c>
      <c r="AF42" s="13">
        <v>54055386</v>
      </c>
      <c r="AG42" s="13">
        <v>9.709</v>
      </c>
      <c r="AH42" s="13" t="s">
        <v>120</v>
      </c>
      <c r="AI42" s="13" t="s">
        <v>124</v>
      </c>
      <c r="AJ42" s="13">
        <v>54055395</v>
      </c>
      <c r="AK42" s="13">
        <v>9.0931</v>
      </c>
      <c r="AL42" s="13"/>
    </row>
    <row r="43" ht="25" customHeight="1" spans="2:38">
      <c r="B43" s="13"/>
      <c r="C43" s="127"/>
      <c r="D43" s="128"/>
      <c r="E43" s="128"/>
      <c r="F43" s="13"/>
      <c r="G43" s="13"/>
      <c r="H43" s="13"/>
      <c r="I43" s="13"/>
      <c r="J43" s="13"/>
      <c r="K43" s="13"/>
      <c r="L43" s="13"/>
      <c r="M43" s="13"/>
      <c r="N43" s="163"/>
      <c r="O43" s="163"/>
      <c r="P43" s="163"/>
      <c r="Q43" s="163"/>
      <c r="R43" s="13" t="s">
        <v>120</v>
      </c>
      <c r="S43" s="13" t="s">
        <v>124</v>
      </c>
      <c r="T43" s="13">
        <v>38155052</v>
      </c>
      <c r="U43" s="13">
        <v>6.0404</v>
      </c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</row>
    <row r="44" ht="25" customHeight="1" spans="2:38">
      <c r="B44" s="13"/>
      <c r="C44" s="127"/>
      <c r="D44" s="128"/>
      <c r="E44" s="128"/>
      <c r="F44" s="13"/>
      <c r="G44" s="13"/>
      <c r="H44" s="13"/>
      <c r="I44" s="13"/>
      <c r="J44" s="13"/>
      <c r="K44" s="13"/>
      <c r="L44" s="13"/>
      <c r="M44" s="13"/>
      <c r="N44" s="49"/>
      <c r="O44" s="160" t="s">
        <v>125</v>
      </c>
      <c r="P44" s="160"/>
      <c r="Q44" s="160">
        <f>U44+Y44+AC44+U45+Y45+AC45+AG45+AK45+AK46+AG46+AC46+Y46+Y47+U47+U46</f>
        <v>73.2158</v>
      </c>
      <c r="R44" s="13" t="s">
        <v>120</v>
      </c>
      <c r="S44" s="4" t="s">
        <v>125</v>
      </c>
      <c r="T44" s="13">
        <v>42013774</v>
      </c>
      <c r="U44" s="13">
        <v>0.998</v>
      </c>
      <c r="V44" s="13" t="s">
        <v>120</v>
      </c>
      <c r="W44" s="13" t="s">
        <v>125</v>
      </c>
      <c r="X44" s="13">
        <v>42013775</v>
      </c>
      <c r="Y44" s="13">
        <v>0.998</v>
      </c>
      <c r="Z44" s="13" t="s">
        <v>120</v>
      </c>
      <c r="AA44" s="13" t="s">
        <v>125</v>
      </c>
      <c r="AB44" s="13">
        <v>42013776</v>
      </c>
      <c r="AC44" s="13">
        <v>0.998</v>
      </c>
      <c r="AD44" s="13"/>
      <c r="AE44" s="13"/>
      <c r="AF44" s="13"/>
      <c r="AG44" s="13"/>
      <c r="AH44" s="13"/>
      <c r="AI44" s="13"/>
      <c r="AJ44" s="13"/>
      <c r="AK44" s="13"/>
      <c r="AL44" s="13"/>
    </row>
    <row r="45" ht="25" customHeight="1" spans="2:38">
      <c r="B45" s="13"/>
      <c r="C45" s="127"/>
      <c r="D45" s="128"/>
      <c r="E45" s="128"/>
      <c r="F45" s="13"/>
      <c r="G45" s="13"/>
      <c r="H45" s="13"/>
      <c r="I45" s="13"/>
      <c r="J45" s="13"/>
      <c r="K45" s="13"/>
      <c r="L45" s="13"/>
      <c r="M45" s="13"/>
      <c r="N45" s="49"/>
      <c r="O45" s="162"/>
      <c r="P45" s="162"/>
      <c r="Q45" s="162"/>
      <c r="R45" s="13" t="s">
        <v>120</v>
      </c>
      <c r="S45" s="13" t="s">
        <v>125</v>
      </c>
      <c r="T45" s="13">
        <v>42013777</v>
      </c>
      <c r="U45" s="13">
        <v>0.998</v>
      </c>
      <c r="V45" s="13" t="s">
        <v>120</v>
      </c>
      <c r="W45" s="13" t="s">
        <v>125</v>
      </c>
      <c r="X45" s="13">
        <v>42013778</v>
      </c>
      <c r="Y45" s="13">
        <v>0.998</v>
      </c>
      <c r="Z45" s="13" t="s">
        <v>120</v>
      </c>
      <c r="AA45" s="13" t="s">
        <v>125</v>
      </c>
      <c r="AB45" s="13">
        <v>42013779</v>
      </c>
      <c r="AC45" s="13">
        <v>0.998</v>
      </c>
      <c r="AD45" s="13" t="s">
        <v>120</v>
      </c>
      <c r="AE45" s="13" t="s">
        <v>125</v>
      </c>
      <c r="AF45" s="13">
        <v>42013780</v>
      </c>
      <c r="AG45" s="13">
        <v>0.998</v>
      </c>
      <c r="AH45" s="13" t="s">
        <v>120</v>
      </c>
      <c r="AI45" s="13" t="s">
        <v>125</v>
      </c>
      <c r="AJ45" s="13">
        <v>42013781</v>
      </c>
      <c r="AK45" s="13">
        <v>0.998</v>
      </c>
      <c r="AL45" s="13"/>
    </row>
    <row r="46" ht="25" customHeight="1" spans="2:38">
      <c r="B46" s="13"/>
      <c r="C46" s="127"/>
      <c r="D46" s="128"/>
      <c r="E46" s="128"/>
      <c r="F46" s="13"/>
      <c r="G46" s="13"/>
      <c r="H46" s="13"/>
      <c r="I46" s="13"/>
      <c r="J46" s="13"/>
      <c r="K46" s="13"/>
      <c r="L46" s="13"/>
      <c r="M46" s="13"/>
      <c r="N46" s="49"/>
      <c r="O46" s="162"/>
      <c r="P46" s="162"/>
      <c r="Q46" s="162"/>
      <c r="R46" s="13" t="s">
        <v>120</v>
      </c>
      <c r="S46" s="13" t="s">
        <v>125</v>
      </c>
      <c r="T46" s="13">
        <v>42013782</v>
      </c>
      <c r="U46" s="13">
        <v>0.998</v>
      </c>
      <c r="V46" s="13" t="s">
        <v>120</v>
      </c>
      <c r="W46" s="13" t="s">
        <v>125</v>
      </c>
      <c r="X46" s="13">
        <v>42013783</v>
      </c>
      <c r="Y46" s="13">
        <v>0.998</v>
      </c>
      <c r="Z46" s="13" t="s">
        <v>120</v>
      </c>
      <c r="AA46" s="13" t="s">
        <v>125</v>
      </c>
      <c r="AB46" s="13">
        <v>42013784</v>
      </c>
      <c r="AC46" s="13">
        <v>0.998</v>
      </c>
      <c r="AD46" s="13" t="s">
        <v>120</v>
      </c>
      <c r="AE46" s="13" t="s">
        <v>125</v>
      </c>
      <c r="AF46" s="13">
        <v>42013785</v>
      </c>
      <c r="AG46" s="13">
        <v>0.998</v>
      </c>
      <c r="AH46" s="13" t="s">
        <v>120</v>
      </c>
      <c r="AI46" s="13" t="s">
        <v>125</v>
      </c>
      <c r="AJ46" s="13">
        <v>13718549</v>
      </c>
      <c r="AK46" s="13">
        <v>5.3997</v>
      </c>
      <c r="AL46" s="13"/>
    </row>
    <row r="47" ht="25" customHeight="1" spans="2:38">
      <c r="B47" s="13"/>
      <c r="C47" s="127"/>
      <c r="D47" s="128"/>
      <c r="E47" s="128"/>
      <c r="F47" s="13"/>
      <c r="G47" s="13"/>
      <c r="H47" s="13"/>
      <c r="I47" s="13"/>
      <c r="J47" s="13"/>
      <c r="K47" s="13"/>
      <c r="L47" s="13"/>
      <c r="M47" s="13"/>
      <c r="N47" s="49"/>
      <c r="O47" s="163"/>
      <c r="P47" s="163"/>
      <c r="Q47" s="163"/>
      <c r="R47" s="13" t="s">
        <v>120</v>
      </c>
      <c r="S47" s="13" t="s">
        <v>125</v>
      </c>
      <c r="T47" s="13">
        <v>12586181</v>
      </c>
      <c r="U47" s="13">
        <v>23.203</v>
      </c>
      <c r="V47" s="13" t="s">
        <v>120</v>
      </c>
      <c r="W47" s="13" t="s">
        <v>125</v>
      </c>
      <c r="X47" s="13">
        <v>11081752</v>
      </c>
      <c r="Y47" s="13">
        <v>32.6371</v>
      </c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</row>
    <row r="48" ht="25" customHeight="1" spans="2:38">
      <c r="B48" s="13"/>
      <c r="C48" s="127"/>
      <c r="D48" s="128"/>
      <c r="E48" s="128"/>
      <c r="F48" s="13"/>
      <c r="G48" s="13"/>
      <c r="H48" s="13"/>
      <c r="I48" s="13"/>
      <c r="J48" s="13"/>
      <c r="K48" s="13"/>
      <c r="L48" s="13"/>
      <c r="M48" s="13"/>
      <c r="N48" s="160" t="s">
        <v>126</v>
      </c>
      <c r="O48" s="49"/>
      <c r="P48" s="49"/>
      <c r="Q48" s="160">
        <f>U48+U49+U50+U51+Y48+Y49+Y50+AC48+AC50+AG48+AG50+AK50</f>
        <v>51.3997</v>
      </c>
      <c r="R48" s="13" t="s">
        <v>120</v>
      </c>
      <c r="S48" s="13" t="s">
        <v>127</v>
      </c>
      <c r="T48" s="13">
        <v>69009962</v>
      </c>
      <c r="U48" s="13">
        <v>5.434</v>
      </c>
      <c r="V48" s="13" t="s">
        <v>120</v>
      </c>
      <c r="W48" s="13" t="s">
        <v>128</v>
      </c>
      <c r="X48" s="13">
        <v>65367462</v>
      </c>
      <c r="Y48" s="13">
        <v>5</v>
      </c>
      <c r="Z48" s="13" t="s">
        <v>120</v>
      </c>
      <c r="AA48" s="13" t="s">
        <v>129</v>
      </c>
      <c r="AB48" s="208" t="s">
        <v>130</v>
      </c>
      <c r="AC48" s="13">
        <v>0.8</v>
      </c>
      <c r="AD48" s="13" t="s">
        <v>120</v>
      </c>
      <c r="AE48" s="13" t="s">
        <v>131</v>
      </c>
      <c r="AF48" s="13">
        <v>53968038</v>
      </c>
      <c r="AG48" s="13">
        <v>3.46</v>
      </c>
      <c r="AH48" s="143"/>
      <c r="AI48" s="143"/>
      <c r="AJ48" s="143"/>
      <c r="AK48" s="143"/>
      <c r="AL48" s="13"/>
    </row>
    <row r="49" ht="25" customHeight="1" spans="2:38">
      <c r="B49" s="13"/>
      <c r="C49" s="127"/>
      <c r="D49" s="128"/>
      <c r="E49" s="128"/>
      <c r="F49" s="13"/>
      <c r="G49" s="13"/>
      <c r="H49" s="13"/>
      <c r="I49" s="13"/>
      <c r="J49" s="13"/>
      <c r="K49" s="13"/>
      <c r="L49" s="13"/>
      <c r="M49" s="13"/>
      <c r="N49" s="162"/>
      <c r="O49" s="49"/>
      <c r="P49" s="49"/>
      <c r="Q49" s="162"/>
      <c r="R49" s="13" t="s">
        <v>120</v>
      </c>
      <c r="S49" s="13" t="s">
        <v>127</v>
      </c>
      <c r="T49" s="13">
        <v>69010010</v>
      </c>
      <c r="U49" s="13">
        <v>8</v>
      </c>
      <c r="V49" s="13" t="s">
        <v>120</v>
      </c>
      <c r="W49" s="13"/>
      <c r="X49" s="13">
        <v>69010011</v>
      </c>
      <c r="Y49" s="13">
        <v>8</v>
      </c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</row>
    <row r="50" ht="25" customHeight="1" spans="2:38">
      <c r="B50" s="13"/>
      <c r="C50" s="127"/>
      <c r="D50" s="128"/>
      <c r="E50" s="128"/>
      <c r="F50" s="13"/>
      <c r="G50" s="13"/>
      <c r="H50" s="13"/>
      <c r="I50" s="13"/>
      <c r="J50" s="13"/>
      <c r="K50" s="13"/>
      <c r="L50" s="13"/>
      <c r="M50" s="13"/>
      <c r="N50" s="162"/>
      <c r="O50" s="49"/>
      <c r="P50" s="49"/>
      <c r="Q50" s="162"/>
      <c r="R50" s="13" t="s">
        <v>120</v>
      </c>
      <c r="S50" s="13" t="s">
        <v>132</v>
      </c>
      <c r="T50" s="13">
        <v>4975996</v>
      </c>
      <c r="U50" s="13">
        <v>1.7017</v>
      </c>
      <c r="V50" s="13" t="s">
        <v>120</v>
      </c>
      <c r="W50" s="13" t="s">
        <v>133</v>
      </c>
      <c r="X50" s="13">
        <v>69012469</v>
      </c>
      <c r="Y50" s="13">
        <v>1.5</v>
      </c>
      <c r="Z50" s="13" t="s">
        <v>120</v>
      </c>
      <c r="AA50" s="13" t="s">
        <v>133</v>
      </c>
      <c r="AB50" s="13">
        <v>69015501</v>
      </c>
      <c r="AC50" s="13">
        <v>1.5</v>
      </c>
      <c r="AD50" s="13" t="s">
        <v>120</v>
      </c>
      <c r="AE50" s="13" t="s">
        <v>134</v>
      </c>
      <c r="AF50" s="208" t="s">
        <v>135</v>
      </c>
      <c r="AG50" s="13">
        <v>5</v>
      </c>
      <c r="AH50" s="13" t="s">
        <v>120</v>
      </c>
      <c r="AI50" s="13" t="s">
        <v>136</v>
      </c>
      <c r="AJ50" s="13">
        <v>4435360</v>
      </c>
      <c r="AK50" s="13">
        <v>3.004</v>
      </c>
      <c r="AL50" s="13"/>
    </row>
    <row r="51" ht="25" customHeight="1" spans="2:38">
      <c r="B51" s="13"/>
      <c r="C51" s="127"/>
      <c r="D51" s="128"/>
      <c r="E51" s="128"/>
      <c r="F51" s="13"/>
      <c r="G51" s="13"/>
      <c r="H51" s="13"/>
      <c r="I51" s="13"/>
      <c r="J51" s="13"/>
      <c r="K51" s="13"/>
      <c r="L51" s="13"/>
      <c r="M51" s="13"/>
      <c r="N51" s="163"/>
      <c r="O51" s="49"/>
      <c r="P51" s="49"/>
      <c r="Q51" s="163"/>
      <c r="R51" s="143" t="s">
        <v>120</v>
      </c>
      <c r="S51" s="13" t="s">
        <v>137</v>
      </c>
      <c r="T51" s="13">
        <v>7090431</v>
      </c>
      <c r="U51" s="13">
        <v>8</v>
      </c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</row>
    <row r="52" ht="25" customHeight="1" spans="2:38">
      <c r="B52" s="13"/>
      <c r="C52" s="127"/>
      <c r="D52" s="128"/>
      <c r="E52" s="128"/>
      <c r="F52" s="13"/>
      <c r="G52" s="13"/>
      <c r="H52" s="13"/>
      <c r="I52" s="13"/>
      <c r="J52" s="13"/>
      <c r="K52" s="13"/>
      <c r="L52" s="13"/>
      <c r="M52" s="13"/>
      <c r="N52" s="49" t="s">
        <v>118</v>
      </c>
      <c r="O52" s="49" t="s">
        <v>138</v>
      </c>
      <c r="P52" s="49">
        <v>158.25</v>
      </c>
      <c r="Q52" s="49">
        <f>U52+Y52+AC52+AG52</f>
        <v>158.25</v>
      </c>
      <c r="R52" s="13" t="s">
        <v>120</v>
      </c>
      <c r="S52" s="13" t="s">
        <v>138</v>
      </c>
      <c r="T52" s="13">
        <v>6712000</v>
      </c>
      <c r="U52" s="13">
        <v>25</v>
      </c>
      <c r="V52" s="13" t="s">
        <v>120</v>
      </c>
      <c r="W52" s="13" t="s">
        <v>138</v>
      </c>
      <c r="X52" s="13">
        <v>6708224</v>
      </c>
      <c r="Y52" s="13">
        <v>25</v>
      </c>
      <c r="Z52" s="13" t="s">
        <v>120</v>
      </c>
      <c r="AA52" s="13" t="s">
        <v>138</v>
      </c>
      <c r="AB52" s="13">
        <v>13842917</v>
      </c>
      <c r="AC52" s="13">
        <v>58.25</v>
      </c>
      <c r="AD52" s="13" t="s">
        <v>120</v>
      </c>
      <c r="AE52" s="13" t="s">
        <v>138</v>
      </c>
      <c r="AF52" s="13">
        <v>11000476</v>
      </c>
      <c r="AG52" s="13">
        <v>50</v>
      </c>
      <c r="AH52" s="13"/>
      <c r="AI52" s="13"/>
      <c r="AJ52" s="13"/>
      <c r="AK52" s="13"/>
      <c r="AL52" s="13"/>
    </row>
    <row r="53" ht="25" customHeight="1" spans="2:38">
      <c r="B53" s="13"/>
      <c r="C53" s="131"/>
      <c r="D53" s="129"/>
      <c r="E53" s="129"/>
      <c r="F53" s="13"/>
      <c r="G53" s="13"/>
      <c r="H53" s="13"/>
      <c r="I53" s="13"/>
      <c r="J53" s="13"/>
      <c r="K53" s="13"/>
      <c r="L53" s="13"/>
      <c r="M53" s="13"/>
      <c r="N53" s="49" t="s">
        <v>61</v>
      </c>
      <c r="O53" s="49" t="s">
        <v>139</v>
      </c>
      <c r="P53" s="49">
        <v>190</v>
      </c>
      <c r="Q53" s="49">
        <f>U53</f>
        <v>150</v>
      </c>
      <c r="R53" s="13" t="s">
        <v>67</v>
      </c>
      <c r="S53" s="13" t="s">
        <v>139</v>
      </c>
      <c r="T53" s="13">
        <v>508976</v>
      </c>
      <c r="U53" s="13">
        <v>150</v>
      </c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</row>
    <row r="54" ht="25" customHeight="1" spans="2:38">
      <c r="B54" s="123">
        <v>9</v>
      </c>
      <c r="C54" s="124" t="s">
        <v>75</v>
      </c>
      <c r="D54" s="125" t="s">
        <v>140</v>
      </c>
      <c r="E54" s="125" t="s">
        <v>85</v>
      </c>
      <c r="F54" s="13">
        <v>3000</v>
      </c>
      <c r="G54" s="13">
        <v>300.719</v>
      </c>
      <c r="H54" s="144">
        <v>0.06</v>
      </c>
      <c r="I54" s="147">
        <v>45183</v>
      </c>
      <c r="J54" s="147">
        <v>45486</v>
      </c>
      <c r="K54" s="147">
        <v>45291</v>
      </c>
      <c r="L54" s="13">
        <f>K54-I54+1</f>
        <v>109</v>
      </c>
      <c r="M54" s="144"/>
      <c r="N54" s="167" t="s">
        <v>118</v>
      </c>
      <c r="O54" s="49" t="s">
        <v>141</v>
      </c>
      <c r="P54" s="49">
        <v>238</v>
      </c>
      <c r="Q54" s="49">
        <v>240</v>
      </c>
      <c r="R54" s="13" t="s">
        <v>120</v>
      </c>
      <c r="S54" s="13" t="s">
        <v>141</v>
      </c>
      <c r="T54" s="13">
        <v>64463155</v>
      </c>
      <c r="U54" s="4">
        <v>240</v>
      </c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G54" s="13"/>
      <c r="AH54" s="13"/>
      <c r="AI54" s="13"/>
      <c r="AJ54" s="13"/>
      <c r="AK54" s="13"/>
      <c r="AL54" s="13"/>
    </row>
    <row r="55" ht="25" customHeight="1" spans="3:38">
      <c r="C55" s="127"/>
      <c r="D55" s="128"/>
      <c r="E55" s="128"/>
      <c r="F55" s="13"/>
      <c r="G55" s="13"/>
      <c r="H55" s="13"/>
      <c r="I55" s="13"/>
      <c r="J55" s="13"/>
      <c r="K55" s="13"/>
      <c r="L55" s="13"/>
      <c r="M55" s="13"/>
      <c r="N55" s="13" t="s">
        <v>61</v>
      </c>
      <c r="O55" s="13" t="s">
        <v>142</v>
      </c>
      <c r="P55" s="13">
        <v>39.08</v>
      </c>
      <c r="Q55" s="13">
        <f>U55+Y55+AC55+AG55+AK55</f>
        <v>39.08</v>
      </c>
      <c r="R55" s="13" t="s">
        <v>61</v>
      </c>
      <c r="S55" s="13" t="s">
        <v>142</v>
      </c>
      <c r="T55" s="208" t="s">
        <v>143</v>
      </c>
      <c r="U55" s="13">
        <v>10</v>
      </c>
      <c r="V55" s="13" t="s">
        <v>61</v>
      </c>
      <c r="W55" s="13" t="s">
        <v>142</v>
      </c>
      <c r="X55" s="208" t="s">
        <v>144</v>
      </c>
      <c r="Y55" s="13">
        <v>5</v>
      </c>
      <c r="Z55" s="13" t="s">
        <v>61</v>
      </c>
      <c r="AA55" s="13" t="s">
        <v>142</v>
      </c>
      <c r="AB55" s="208" t="s">
        <v>145</v>
      </c>
      <c r="AC55" s="13">
        <v>9.08</v>
      </c>
      <c r="AD55" s="13" t="s">
        <v>61</v>
      </c>
      <c r="AE55" s="13" t="s">
        <v>142</v>
      </c>
      <c r="AF55" s="208" t="s">
        <v>146</v>
      </c>
      <c r="AG55" s="13">
        <v>10</v>
      </c>
      <c r="AH55" s="13" t="s">
        <v>61</v>
      </c>
      <c r="AI55" s="13" t="s">
        <v>142</v>
      </c>
      <c r="AJ55" s="208" t="s">
        <v>147</v>
      </c>
      <c r="AK55" s="13">
        <v>5</v>
      </c>
      <c r="AL55" s="13"/>
    </row>
    <row r="56" ht="25" customHeight="1" spans="3:38">
      <c r="C56" s="127"/>
      <c r="D56" s="128"/>
      <c r="E56" s="128"/>
      <c r="F56" s="13"/>
      <c r="G56" s="13"/>
      <c r="H56" s="13"/>
      <c r="I56" s="13"/>
      <c r="J56" s="13"/>
      <c r="K56" s="13"/>
      <c r="L56" s="13"/>
      <c r="M56" s="13"/>
      <c r="N56" s="13" t="s">
        <v>118</v>
      </c>
      <c r="O56" s="13" t="s">
        <v>148</v>
      </c>
      <c r="P56" s="13">
        <v>18.06</v>
      </c>
      <c r="Q56" s="13">
        <f>U56+Y56+AC56</f>
        <v>18.6138</v>
      </c>
      <c r="R56" s="13" t="s">
        <v>120</v>
      </c>
      <c r="S56" s="13" t="s">
        <v>148</v>
      </c>
      <c r="T56" s="13">
        <v>708475518</v>
      </c>
      <c r="U56" s="13">
        <v>0.5538</v>
      </c>
      <c r="V56" s="13" t="s">
        <v>120</v>
      </c>
      <c r="W56" s="13" t="s">
        <v>148</v>
      </c>
      <c r="X56" s="13">
        <v>70847531</v>
      </c>
      <c r="Y56" s="13">
        <v>9.99</v>
      </c>
      <c r="Z56" s="13" t="s">
        <v>120</v>
      </c>
      <c r="AA56" s="13" t="s">
        <v>148</v>
      </c>
      <c r="AB56" s="13">
        <v>70847532</v>
      </c>
      <c r="AC56" s="13">
        <v>8.07</v>
      </c>
      <c r="AD56" s="13"/>
      <c r="AE56" s="13"/>
      <c r="AF56" s="13"/>
      <c r="AG56" s="13"/>
      <c r="AH56" s="13"/>
      <c r="AI56" s="13"/>
      <c r="AJ56" s="13"/>
      <c r="AK56" s="13"/>
      <c r="AL56" s="13"/>
    </row>
    <row r="57" ht="25" customHeight="1" spans="3:38">
      <c r="C57" s="127"/>
      <c r="D57" s="128"/>
      <c r="E57" s="128"/>
      <c r="F57" s="13"/>
      <c r="G57" s="13"/>
      <c r="H57" s="13"/>
      <c r="I57" s="13"/>
      <c r="J57" s="13"/>
      <c r="K57" s="13"/>
      <c r="L57" s="13"/>
      <c r="M57" s="13"/>
      <c r="N57" s="143" t="s">
        <v>61</v>
      </c>
      <c r="O57" s="143" t="s">
        <v>149</v>
      </c>
      <c r="P57" s="143">
        <v>7.2</v>
      </c>
      <c r="Q57" s="13">
        <f>U57+Y57+AB57</f>
        <v>21.152</v>
      </c>
      <c r="R57" s="13" t="s">
        <v>120</v>
      </c>
      <c r="S57" s="13" t="s">
        <v>150</v>
      </c>
      <c r="T57" s="13">
        <v>41893928</v>
      </c>
      <c r="U57" s="13">
        <v>10</v>
      </c>
      <c r="V57" s="13" t="s">
        <v>120</v>
      </c>
      <c r="W57" s="13" t="s">
        <v>150</v>
      </c>
      <c r="X57" s="13">
        <v>41893929</v>
      </c>
      <c r="Y57" s="13">
        <v>10</v>
      </c>
      <c r="Z57" s="13" t="s">
        <v>120</v>
      </c>
      <c r="AA57" s="13" t="s">
        <v>151</v>
      </c>
      <c r="AB57" s="13">
        <v>1.152</v>
      </c>
      <c r="AC57" s="13"/>
      <c r="AD57" s="13"/>
      <c r="AE57" s="13"/>
      <c r="AF57" s="13"/>
      <c r="AG57" s="13"/>
      <c r="AH57" s="13"/>
      <c r="AI57" s="13"/>
      <c r="AJ57" s="13"/>
      <c r="AK57" s="13"/>
      <c r="AL57" s="13"/>
    </row>
    <row r="58" ht="25" customHeight="1" spans="3:38">
      <c r="C58" s="127"/>
      <c r="D58" s="128"/>
      <c r="E58" s="128"/>
      <c r="F58" s="13"/>
      <c r="G58" s="13"/>
      <c r="H58" s="13"/>
      <c r="I58" s="13"/>
      <c r="J58" s="13"/>
      <c r="K58" s="13"/>
      <c r="L58" s="13"/>
      <c r="M58" s="13"/>
      <c r="N58" s="143" t="s">
        <v>61</v>
      </c>
      <c r="O58" s="13" t="s">
        <v>152</v>
      </c>
      <c r="P58" s="13">
        <v>5.5</v>
      </c>
      <c r="R58" s="13" t="s">
        <v>120</v>
      </c>
      <c r="S58" s="13" t="s">
        <v>153</v>
      </c>
      <c r="T58" s="208" t="s">
        <v>154</v>
      </c>
      <c r="U58" s="13">
        <v>10</v>
      </c>
      <c r="V58" s="13" t="s">
        <v>120</v>
      </c>
      <c r="W58" s="13" t="s">
        <v>153</v>
      </c>
      <c r="X58" s="208" t="s">
        <v>155</v>
      </c>
      <c r="Y58" s="13">
        <v>10</v>
      </c>
      <c r="Z58" s="13" t="s">
        <v>120</v>
      </c>
      <c r="AA58" s="13" t="s">
        <v>153</v>
      </c>
      <c r="AB58" s="208" t="s">
        <v>156</v>
      </c>
      <c r="AC58" s="13">
        <v>10</v>
      </c>
      <c r="AD58" s="13" t="s">
        <v>120</v>
      </c>
      <c r="AE58" s="13" t="s">
        <v>153</v>
      </c>
      <c r="AF58" s="209" t="s">
        <v>157</v>
      </c>
      <c r="AG58" s="13">
        <v>10</v>
      </c>
      <c r="AH58" s="13" t="s">
        <v>120</v>
      </c>
      <c r="AI58" s="13" t="s">
        <v>153</v>
      </c>
      <c r="AJ58" s="209" t="s">
        <v>158</v>
      </c>
      <c r="AK58" s="13">
        <v>10</v>
      </c>
      <c r="AL58" s="13"/>
    </row>
    <row r="59" ht="25" customHeight="1" spans="3:38">
      <c r="C59" s="127"/>
      <c r="D59" s="128"/>
      <c r="E59" s="128"/>
      <c r="F59" s="13"/>
      <c r="G59" s="13"/>
      <c r="H59" s="13"/>
      <c r="I59" s="13"/>
      <c r="J59" s="13"/>
      <c r="K59" s="13"/>
      <c r="L59" s="13"/>
      <c r="M59" s="13"/>
      <c r="N59" s="168" t="s">
        <v>61</v>
      </c>
      <c r="O59" s="13" t="s">
        <v>153</v>
      </c>
      <c r="P59" s="13">
        <v>237.5252</v>
      </c>
      <c r="Q59" s="13">
        <f>U58+U59+U60+Y58+Y59+Y60+AC58+AC59+AC60+AG58+AG59+AK58+AK59</f>
        <v>130</v>
      </c>
      <c r="R59" s="13" t="s">
        <v>120</v>
      </c>
      <c r="S59" s="13" t="s">
        <v>153</v>
      </c>
      <c r="T59" s="208" t="s">
        <v>159</v>
      </c>
      <c r="U59" s="13">
        <v>10</v>
      </c>
      <c r="V59" s="13" t="s">
        <v>120</v>
      </c>
      <c r="W59" s="13" t="s">
        <v>153</v>
      </c>
      <c r="X59" s="208" t="s">
        <v>160</v>
      </c>
      <c r="Y59" s="13">
        <v>10</v>
      </c>
      <c r="Z59" s="13" t="s">
        <v>120</v>
      </c>
      <c r="AA59" s="13" t="s">
        <v>153</v>
      </c>
      <c r="AB59" s="208" t="s">
        <v>161</v>
      </c>
      <c r="AC59" s="13">
        <v>10</v>
      </c>
      <c r="AD59" s="13" t="s">
        <v>120</v>
      </c>
      <c r="AE59" s="13" t="s">
        <v>153</v>
      </c>
      <c r="AF59" s="208" t="s">
        <v>162</v>
      </c>
      <c r="AG59" s="13">
        <v>10</v>
      </c>
      <c r="AH59" s="13" t="s">
        <v>120</v>
      </c>
      <c r="AI59" s="13" t="s">
        <v>153</v>
      </c>
      <c r="AJ59" s="208" t="s">
        <v>163</v>
      </c>
      <c r="AK59" s="13">
        <v>10</v>
      </c>
      <c r="AL59" s="13"/>
    </row>
    <row r="60" ht="25" customHeight="1" spans="3:38">
      <c r="C60" s="131"/>
      <c r="D60" s="129"/>
      <c r="E60" s="129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>
        <f>P59+P58+Q56+Q55+U54+Q57</f>
        <v>561.871</v>
      </c>
      <c r="R60" s="13" t="s">
        <v>120</v>
      </c>
      <c r="S60" s="13" t="s">
        <v>153</v>
      </c>
      <c r="T60" s="208" t="s">
        <v>164</v>
      </c>
      <c r="U60" s="13">
        <v>10</v>
      </c>
      <c r="V60" s="13" t="s">
        <v>120</v>
      </c>
      <c r="W60" s="13" t="s">
        <v>153</v>
      </c>
      <c r="X60" s="209" t="s">
        <v>165</v>
      </c>
      <c r="Y60" s="13">
        <v>10</v>
      </c>
      <c r="Z60" s="13" t="s">
        <v>120</v>
      </c>
      <c r="AA60" s="13" t="s">
        <v>153</v>
      </c>
      <c r="AB60" s="209" t="s">
        <v>166</v>
      </c>
      <c r="AC60" s="13">
        <v>10</v>
      </c>
      <c r="AD60" s="13"/>
      <c r="AE60" s="13"/>
      <c r="AF60" s="13"/>
      <c r="AG60" s="13"/>
      <c r="AH60" s="13"/>
      <c r="AI60" s="13"/>
      <c r="AJ60" s="13"/>
      <c r="AK60" s="13"/>
      <c r="AL60" s="13"/>
    </row>
  </sheetData>
  <mergeCells count="87">
    <mergeCell ref="D1:AL1"/>
    <mergeCell ref="N2:P2"/>
    <mergeCell ref="B4:B7"/>
    <mergeCell ref="B8:B19"/>
    <mergeCell ref="B21:B23"/>
    <mergeCell ref="B24:B25"/>
    <mergeCell ref="B26:B30"/>
    <mergeCell ref="B31:B33"/>
    <mergeCell ref="B34:B53"/>
    <mergeCell ref="C4:C7"/>
    <mergeCell ref="C8:C19"/>
    <mergeCell ref="C21:C23"/>
    <mergeCell ref="C24:C25"/>
    <mergeCell ref="C26:C30"/>
    <mergeCell ref="C31:C33"/>
    <mergeCell ref="C34:C53"/>
    <mergeCell ref="C54:C60"/>
    <mergeCell ref="D4:D6"/>
    <mergeCell ref="D8:D19"/>
    <mergeCell ref="D21:D23"/>
    <mergeCell ref="D24:D25"/>
    <mergeCell ref="D26:D30"/>
    <mergeCell ref="D31:D33"/>
    <mergeCell ref="D34:D53"/>
    <mergeCell ref="D54:D60"/>
    <mergeCell ref="E4:E6"/>
    <mergeCell ref="E8:E19"/>
    <mergeCell ref="E21:E23"/>
    <mergeCell ref="E24:E25"/>
    <mergeCell ref="E26:E30"/>
    <mergeCell ref="E31:E33"/>
    <mergeCell ref="E34:E53"/>
    <mergeCell ref="E54:E60"/>
    <mergeCell ref="F21:F23"/>
    <mergeCell ref="F24:F25"/>
    <mergeCell ref="F31:F33"/>
    <mergeCell ref="G4:G5"/>
    <mergeCell ref="G8:G19"/>
    <mergeCell ref="G21:G23"/>
    <mergeCell ref="G24:G25"/>
    <mergeCell ref="G31:G33"/>
    <mergeCell ref="H21:H23"/>
    <mergeCell ref="H24:H25"/>
    <mergeCell ref="H31:H33"/>
    <mergeCell ref="I21:I23"/>
    <mergeCell ref="I24:I25"/>
    <mergeCell ref="I31:I33"/>
    <mergeCell ref="J21:J23"/>
    <mergeCell ref="J24:J25"/>
    <mergeCell ref="J31:J33"/>
    <mergeCell ref="K21:K23"/>
    <mergeCell ref="K24:K25"/>
    <mergeCell ref="K31:K33"/>
    <mergeCell ref="L21:L23"/>
    <mergeCell ref="L24:L25"/>
    <mergeCell ref="L31:L33"/>
    <mergeCell ref="M8:M9"/>
    <mergeCell ref="M21:M23"/>
    <mergeCell ref="M24:M25"/>
    <mergeCell ref="M31:M33"/>
    <mergeCell ref="M34:M35"/>
    <mergeCell ref="M37:M38"/>
    <mergeCell ref="N31:N33"/>
    <mergeCell ref="N34:N35"/>
    <mergeCell ref="N37:N38"/>
    <mergeCell ref="N39:N43"/>
    <mergeCell ref="N48:N51"/>
    <mergeCell ref="O31:O33"/>
    <mergeCell ref="O34:O35"/>
    <mergeCell ref="O37:O38"/>
    <mergeCell ref="O39:O43"/>
    <mergeCell ref="O44:O47"/>
    <mergeCell ref="P31:P33"/>
    <mergeCell ref="P34:P35"/>
    <mergeCell ref="P37:P38"/>
    <mergeCell ref="P39:P43"/>
    <mergeCell ref="P44:P47"/>
    <mergeCell ref="Q4:Q6"/>
    <mergeCell ref="Q21:Q23"/>
    <mergeCell ref="Q24:Q25"/>
    <mergeCell ref="Q26:Q30"/>
    <mergeCell ref="Q31:Q33"/>
    <mergeCell ref="Q34:Q35"/>
    <mergeCell ref="Q37:Q38"/>
    <mergeCell ref="Q39:Q43"/>
    <mergeCell ref="Q44:Q47"/>
    <mergeCell ref="Q48:Q5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"/>
  <sheetViews>
    <sheetView workbookViewId="0">
      <selection activeCell="B65" sqref="B65:B69"/>
    </sheetView>
  </sheetViews>
  <sheetFormatPr defaultColWidth="9.02727272727273" defaultRowHeight="14"/>
  <cols>
    <col min="1" max="1" width="7.42727272727273" style="2" customWidth="1"/>
    <col min="2" max="2" width="35.0909090909091" style="3" customWidth="1"/>
    <col min="3" max="3" width="11.5545454545455" customWidth="1"/>
    <col min="4" max="4" width="12.6909090909091" customWidth="1"/>
    <col min="5" max="5" width="16.0909090909091" customWidth="1"/>
    <col min="6" max="6" width="11.3636363636364" customWidth="1"/>
    <col min="7" max="7" width="11.8272727272727" hidden="1" customWidth="1"/>
    <col min="8" max="8" width="12.5454545454545" hidden="1" customWidth="1"/>
    <col min="9" max="9" width="10.7818181818182" customWidth="1"/>
    <col min="10" max="10" width="14.7454545454545" customWidth="1"/>
    <col min="11" max="11" width="7.34545454545455" customWidth="1"/>
  </cols>
  <sheetData>
    <row r="1" customFormat="1" ht="17.5" spans="1:11">
      <c r="A1" s="5" t="s">
        <v>167</v>
      </c>
      <c r="B1" s="6"/>
      <c r="C1" s="7"/>
      <c r="D1" s="7"/>
      <c r="E1" s="7"/>
      <c r="F1" s="7"/>
      <c r="G1" s="7"/>
      <c r="H1" s="7"/>
      <c r="I1" s="7"/>
      <c r="J1" s="7"/>
      <c r="K1" s="7"/>
    </row>
    <row r="2" customFormat="1" ht="23.5" spans="1:11">
      <c r="A2" s="8" t="s">
        <v>168</v>
      </c>
      <c r="B2" s="55"/>
      <c r="C2" s="8"/>
      <c r="D2" s="8"/>
      <c r="E2" s="8"/>
      <c r="F2" s="8"/>
      <c r="G2" s="8"/>
      <c r="H2" s="8"/>
      <c r="I2" s="8"/>
      <c r="J2" s="8"/>
      <c r="K2" s="8"/>
    </row>
    <row r="3" customFormat="1" ht="26" customHeight="1" spans="1:11">
      <c r="A3" s="9" t="s">
        <v>169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customFormat="1" ht="43" customHeight="1" spans="1:11">
      <c r="A4" s="11" t="s">
        <v>170</v>
      </c>
      <c r="B4" s="11" t="s">
        <v>171</v>
      </c>
      <c r="C4" s="11" t="s">
        <v>172</v>
      </c>
      <c r="D4" s="11" t="s">
        <v>173</v>
      </c>
      <c r="E4" s="11" t="s">
        <v>174</v>
      </c>
      <c r="F4" s="12" t="s">
        <v>175</v>
      </c>
      <c r="G4" s="11" t="s">
        <v>176</v>
      </c>
      <c r="H4" s="11" t="s">
        <v>177</v>
      </c>
      <c r="I4" s="12" t="s">
        <v>178</v>
      </c>
      <c r="J4" s="11" t="s">
        <v>179</v>
      </c>
      <c r="K4" s="11" t="s">
        <v>180</v>
      </c>
    </row>
    <row r="5" customFormat="1" ht="25" customHeight="1" spans="1:11">
      <c r="A5" s="11" t="s">
        <v>181</v>
      </c>
      <c r="B5" s="11"/>
      <c r="C5" s="11"/>
      <c r="D5" s="11"/>
      <c r="E5" s="56">
        <f t="shared" ref="E5:J5" si="0">E6+E9+E53+E60+E63</f>
        <v>20277.9</v>
      </c>
      <c r="F5" s="56">
        <f t="shared" si="0"/>
        <v>0</v>
      </c>
      <c r="G5" s="56">
        <f t="shared" si="0"/>
        <v>0</v>
      </c>
      <c r="H5" s="56">
        <f t="shared" si="0"/>
        <v>351.58</v>
      </c>
      <c r="I5" s="56">
        <f t="shared" si="0"/>
        <v>0</v>
      </c>
      <c r="J5" s="64">
        <f t="shared" si="0"/>
        <v>196.868184931507</v>
      </c>
      <c r="K5" s="11"/>
    </row>
    <row r="6" customFormat="1" ht="25" customHeight="1" spans="1:11">
      <c r="A6" s="114" t="s">
        <v>182</v>
      </c>
      <c r="B6" s="115"/>
      <c r="C6" s="112"/>
      <c r="D6" s="112"/>
      <c r="E6" s="23">
        <f>SUM(E7:E8)</f>
        <v>150</v>
      </c>
      <c r="F6" s="23"/>
      <c r="G6" s="23">
        <f>SUM(G7:G52)</f>
        <v>0</v>
      </c>
      <c r="H6" s="23">
        <f>SUM(H7:H52)</f>
        <v>351.58</v>
      </c>
      <c r="I6" s="23"/>
      <c r="J6" s="120">
        <f>SUM(J7:J8)</f>
        <v>1.77260273972603</v>
      </c>
      <c r="K6" s="110"/>
    </row>
    <row r="7" customFormat="1" ht="25" customHeight="1" spans="1:11">
      <c r="A7" s="14">
        <v>1</v>
      </c>
      <c r="B7" s="15" t="s">
        <v>183</v>
      </c>
      <c r="C7" s="27" t="s">
        <v>184</v>
      </c>
      <c r="D7" s="31" t="s">
        <v>185</v>
      </c>
      <c r="E7" s="27">
        <v>50</v>
      </c>
      <c r="F7" s="28">
        <v>0.039</v>
      </c>
      <c r="G7" s="32"/>
      <c r="H7" s="31"/>
      <c r="I7" s="46">
        <v>0.02</v>
      </c>
      <c r="J7" s="36">
        <v>0.693150684931507</v>
      </c>
      <c r="K7" s="47"/>
    </row>
    <row r="8" customFormat="1" ht="25" customHeight="1" spans="1:11">
      <c r="A8" s="20"/>
      <c r="B8" s="19"/>
      <c r="C8" s="27"/>
      <c r="D8" s="31" t="s">
        <v>185</v>
      </c>
      <c r="E8" s="27">
        <v>100</v>
      </c>
      <c r="F8" s="28">
        <v>0.039</v>
      </c>
      <c r="G8" s="32"/>
      <c r="H8" s="31"/>
      <c r="I8" s="46">
        <v>0.02</v>
      </c>
      <c r="J8" s="36">
        <v>1.07945205479452</v>
      </c>
      <c r="K8" s="47"/>
    </row>
    <row r="9" customFormat="1" ht="25" customHeight="1" spans="1:11">
      <c r="A9" s="114" t="s">
        <v>186</v>
      </c>
      <c r="B9" s="115"/>
      <c r="C9" s="23"/>
      <c r="D9" s="23"/>
      <c r="E9" s="23">
        <f>SUM(E10:E52)</f>
        <v>15835</v>
      </c>
      <c r="F9" s="23"/>
      <c r="G9" s="23">
        <f>SUM(G10:G51)</f>
        <v>0</v>
      </c>
      <c r="H9" s="23">
        <f>SUM(H10:H51)</f>
        <v>0</v>
      </c>
      <c r="I9" s="23"/>
      <c r="J9" s="111">
        <f>SUM(J10:J52)</f>
        <v>167.093808219178</v>
      </c>
      <c r="K9" s="44"/>
    </row>
    <row r="10" customFormat="1" ht="25" customHeight="1" spans="1:11">
      <c r="A10" s="11">
        <v>2</v>
      </c>
      <c r="B10" s="15" t="s">
        <v>16</v>
      </c>
      <c r="C10" s="11" t="s">
        <v>15</v>
      </c>
      <c r="D10" s="11" t="s">
        <v>185</v>
      </c>
      <c r="E10" s="11">
        <v>700</v>
      </c>
      <c r="F10" s="16">
        <v>0.0835</v>
      </c>
      <c r="G10" s="17"/>
      <c r="H10" s="27"/>
      <c r="I10" s="29">
        <v>0.02</v>
      </c>
      <c r="J10" s="36">
        <v>11.1616438356164</v>
      </c>
      <c r="K10" s="37"/>
    </row>
    <row r="11" customFormat="1" ht="25" customHeight="1" spans="1:11">
      <c r="A11" s="11"/>
      <c r="B11" s="19"/>
      <c r="C11" s="11"/>
      <c r="D11" s="11"/>
      <c r="E11" s="11">
        <v>1500</v>
      </c>
      <c r="F11" s="16">
        <v>0.0835</v>
      </c>
      <c r="G11" s="17"/>
      <c r="H11" s="27"/>
      <c r="I11" s="29">
        <v>0.02</v>
      </c>
      <c r="J11" s="36">
        <v>17.0958904109589</v>
      </c>
      <c r="K11" s="37"/>
    </row>
    <row r="12" customFormat="1" ht="25" customHeight="1" spans="1:11">
      <c r="A12" s="11"/>
      <c r="B12" s="19"/>
      <c r="C12" s="11"/>
      <c r="D12" s="11"/>
      <c r="E12" s="11">
        <v>300</v>
      </c>
      <c r="F12" s="16">
        <v>0.0835</v>
      </c>
      <c r="G12" s="17"/>
      <c r="H12" s="27"/>
      <c r="I12" s="29">
        <v>0.02</v>
      </c>
      <c r="J12" s="36">
        <v>0.986301369863014</v>
      </c>
      <c r="K12" s="37"/>
    </row>
    <row r="13" customFormat="1" ht="25" customHeight="1" spans="1:11">
      <c r="A13" s="11"/>
      <c r="B13" s="19"/>
      <c r="C13" s="11"/>
      <c r="D13" s="11"/>
      <c r="E13" s="11">
        <v>500</v>
      </c>
      <c r="F13" s="16">
        <v>0.0748</v>
      </c>
      <c r="G13" s="17"/>
      <c r="H13" s="27"/>
      <c r="I13" s="29">
        <v>0.02</v>
      </c>
      <c r="J13" s="36">
        <v>6.52054794520548</v>
      </c>
      <c r="K13" s="37"/>
    </row>
    <row r="14" customFormat="1" ht="25" customHeight="1" spans="1:11">
      <c r="A14" s="11"/>
      <c r="B14" s="19"/>
      <c r="C14" s="11"/>
      <c r="D14" s="11"/>
      <c r="E14" s="11">
        <v>1290</v>
      </c>
      <c r="F14" s="16">
        <v>0.0748</v>
      </c>
      <c r="G14" s="17"/>
      <c r="H14" s="27"/>
      <c r="I14" s="29">
        <v>0.02</v>
      </c>
      <c r="J14" s="36">
        <v>12.2284931506849</v>
      </c>
      <c r="K14" s="37"/>
    </row>
    <row r="15" customFormat="1" ht="25" customHeight="1" spans="1:11">
      <c r="A15" s="11"/>
      <c r="B15" s="19"/>
      <c r="C15" s="11"/>
      <c r="D15" s="11"/>
      <c r="E15" s="11">
        <v>600</v>
      </c>
      <c r="F15" s="16">
        <v>0.0745</v>
      </c>
      <c r="G15" s="17"/>
      <c r="H15" s="27"/>
      <c r="I15" s="29">
        <v>0.02</v>
      </c>
      <c r="J15" s="36">
        <v>2.53150684931507</v>
      </c>
      <c r="K15" s="37"/>
    </row>
    <row r="16" customFormat="1" ht="25" customHeight="1" spans="1:11">
      <c r="A16" s="11"/>
      <c r="B16" s="19"/>
      <c r="C16" s="11"/>
      <c r="D16" s="11"/>
      <c r="E16" s="11">
        <v>495</v>
      </c>
      <c r="F16" s="16">
        <v>0.066</v>
      </c>
      <c r="G16" s="17"/>
      <c r="H16" s="27"/>
      <c r="I16" s="29">
        <v>0.02</v>
      </c>
      <c r="J16" s="36">
        <v>7.67589041095891</v>
      </c>
      <c r="K16" s="37"/>
    </row>
    <row r="17" customFormat="1" ht="25" customHeight="1" spans="1:11">
      <c r="A17" s="11"/>
      <c r="B17" s="19"/>
      <c r="C17" s="11"/>
      <c r="D17" s="11"/>
      <c r="E17" s="11">
        <v>100</v>
      </c>
      <c r="F17" s="16">
        <v>0.066</v>
      </c>
      <c r="G17" s="17"/>
      <c r="H17" s="27"/>
      <c r="I17" s="29">
        <v>0.02</v>
      </c>
      <c r="J17" s="36">
        <v>0.427397260273973</v>
      </c>
      <c r="K17" s="37"/>
    </row>
    <row r="18" customFormat="1" ht="25" customHeight="1" spans="1:11">
      <c r="A18" s="11"/>
      <c r="B18" s="19"/>
      <c r="C18" s="11"/>
      <c r="D18" s="11"/>
      <c r="E18" s="11">
        <v>100</v>
      </c>
      <c r="F18" s="16">
        <v>0.066</v>
      </c>
      <c r="G18" s="17"/>
      <c r="H18" s="27"/>
      <c r="I18" s="29">
        <v>0.02</v>
      </c>
      <c r="J18" s="36">
        <v>1.43561643835616</v>
      </c>
      <c r="K18" s="37"/>
    </row>
    <row r="19" customFormat="1" ht="25" customHeight="1" spans="1:11">
      <c r="A19" s="11"/>
      <c r="B19" s="19"/>
      <c r="C19" s="11"/>
      <c r="D19" s="11"/>
      <c r="E19" s="11">
        <v>300</v>
      </c>
      <c r="F19" s="16">
        <v>0.05</v>
      </c>
      <c r="G19" s="17"/>
      <c r="H19" s="27"/>
      <c r="I19" s="29">
        <v>0.02</v>
      </c>
      <c r="J19" s="36">
        <v>6</v>
      </c>
      <c r="K19" s="37"/>
    </row>
    <row r="20" customFormat="1" ht="25" customHeight="1" spans="1:11">
      <c r="A20" s="11">
        <v>3</v>
      </c>
      <c r="B20" s="15" t="s">
        <v>64</v>
      </c>
      <c r="C20" s="26" t="s">
        <v>187</v>
      </c>
      <c r="D20" s="27" t="s">
        <v>188</v>
      </c>
      <c r="E20" s="27">
        <v>2000</v>
      </c>
      <c r="F20" s="28">
        <v>0.0435</v>
      </c>
      <c r="G20" s="17"/>
      <c r="H20" s="27"/>
      <c r="I20" s="29">
        <v>0.02</v>
      </c>
      <c r="J20" s="36">
        <v>28.0547945205479</v>
      </c>
      <c r="K20" s="37"/>
    </row>
    <row r="21" customFormat="1" ht="25" customHeight="1" spans="1:11">
      <c r="A21" s="11"/>
      <c r="B21" s="19"/>
      <c r="C21" s="26"/>
      <c r="D21" s="27"/>
      <c r="E21" s="27">
        <v>1000</v>
      </c>
      <c r="F21" s="28">
        <v>0.0435</v>
      </c>
      <c r="G21" s="17"/>
      <c r="H21" s="27"/>
      <c r="I21" s="29">
        <v>0.02</v>
      </c>
      <c r="J21" s="36">
        <v>11.3972602739726</v>
      </c>
      <c r="K21" s="37"/>
    </row>
    <row r="22" customFormat="1" ht="25" customHeight="1" spans="1:11">
      <c r="A22" s="11"/>
      <c r="B22" s="19"/>
      <c r="C22" s="26"/>
      <c r="D22" s="27"/>
      <c r="E22" s="27">
        <v>1000</v>
      </c>
      <c r="F22" s="28">
        <v>0.0435</v>
      </c>
      <c r="G22" s="17"/>
      <c r="H22" s="27"/>
      <c r="I22" s="29">
        <v>0.02</v>
      </c>
      <c r="J22" s="36">
        <v>10.4109589041096</v>
      </c>
      <c r="K22" s="37"/>
    </row>
    <row r="23" customFormat="1" ht="25" customHeight="1" spans="1:11">
      <c r="A23" s="11">
        <v>4</v>
      </c>
      <c r="B23" s="15" t="s">
        <v>189</v>
      </c>
      <c r="C23" s="27" t="s">
        <v>190</v>
      </c>
      <c r="D23" s="27" t="s">
        <v>188</v>
      </c>
      <c r="E23" s="27">
        <v>300</v>
      </c>
      <c r="F23" s="28">
        <v>0.0997</v>
      </c>
      <c r="G23" s="17"/>
      <c r="H23" s="27"/>
      <c r="I23" s="29">
        <v>0.02</v>
      </c>
      <c r="J23" s="36">
        <v>6</v>
      </c>
      <c r="K23" s="37"/>
    </row>
    <row r="24" customFormat="1" ht="25" customHeight="1" spans="1:11">
      <c r="A24" s="11">
        <v>5</v>
      </c>
      <c r="B24" s="15" t="s">
        <v>191</v>
      </c>
      <c r="C24" s="27" t="s">
        <v>190</v>
      </c>
      <c r="D24" s="27" t="s">
        <v>188</v>
      </c>
      <c r="E24" s="27">
        <v>200</v>
      </c>
      <c r="F24" s="28">
        <v>0.0954</v>
      </c>
      <c r="G24" s="17"/>
      <c r="H24" s="27"/>
      <c r="I24" s="29">
        <v>0.02</v>
      </c>
      <c r="J24" s="36">
        <v>2.06027397260274</v>
      </c>
      <c r="K24" s="37"/>
    </row>
    <row r="25" customFormat="1" ht="25" customHeight="1" spans="1:11">
      <c r="A25" s="11">
        <v>6</v>
      </c>
      <c r="B25" s="15" t="s">
        <v>192</v>
      </c>
      <c r="C25" s="27" t="s">
        <v>190</v>
      </c>
      <c r="D25" s="27" t="s">
        <v>188</v>
      </c>
      <c r="E25" s="27">
        <v>48</v>
      </c>
      <c r="F25" s="28">
        <v>0.03875</v>
      </c>
      <c r="G25" s="17"/>
      <c r="H25" s="27"/>
      <c r="I25" s="29">
        <v>0.02</v>
      </c>
      <c r="J25" s="36">
        <v>0</v>
      </c>
      <c r="K25" s="37"/>
    </row>
    <row r="26" customFormat="1" ht="25" customHeight="1" spans="1:11">
      <c r="A26" s="14">
        <v>7</v>
      </c>
      <c r="B26" s="15" t="s">
        <v>193</v>
      </c>
      <c r="C26" s="27" t="s">
        <v>190</v>
      </c>
      <c r="D26" s="27" t="s">
        <v>188</v>
      </c>
      <c r="E26" s="27">
        <v>1000</v>
      </c>
      <c r="F26" s="28">
        <v>0.057</v>
      </c>
      <c r="G26" s="17"/>
      <c r="H26" s="27"/>
      <c r="I26" s="29">
        <v>0.02</v>
      </c>
      <c r="J26" s="36">
        <v>7.50684931506849</v>
      </c>
      <c r="K26" s="37"/>
    </row>
    <row r="27" customFormat="1" ht="25" customHeight="1" spans="1:11">
      <c r="A27" s="20"/>
      <c r="B27" s="19"/>
      <c r="C27" s="27" t="s">
        <v>190</v>
      </c>
      <c r="D27" s="27"/>
      <c r="E27" s="27">
        <v>500</v>
      </c>
      <c r="F27" s="28">
        <v>0.0435</v>
      </c>
      <c r="G27" s="17"/>
      <c r="H27" s="27"/>
      <c r="I27" s="29">
        <v>0.02</v>
      </c>
      <c r="J27" s="36">
        <v>4.49315068493151</v>
      </c>
      <c r="K27" s="37"/>
    </row>
    <row r="28" customFormat="1" ht="25" customHeight="1" spans="1:11">
      <c r="A28" s="11">
        <v>8</v>
      </c>
      <c r="B28" s="15" t="s">
        <v>194</v>
      </c>
      <c r="C28" s="27" t="s">
        <v>190</v>
      </c>
      <c r="D28" s="27" t="s">
        <v>188</v>
      </c>
      <c r="E28" s="27">
        <v>400</v>
      </c>
      <c r="F28" s="29">
        <v>0.06</v>
      </c>
      <c r="G28" s="17"/>
      <c r="H28" s="27"/>
      <c r="I28" s="29">
        <v>0.02</v>
      </c>
      <c r="J28" s="36">
        <v>0.679452054794521</v>
      </c>
      <c r="K28" s="37"/>
    </row>
    <row r="29" customFormat="1" ht="25" customHeight="1" spans="1:11">
      <c r="A29" s="11">
        <v>9</v>
      </c>
      <c r="B29" s="15" t="s">
        <v>195</v>
      </c>
      <c r="C29" s="27" t="s">
        <v>190</v>
      </c>
      <c r="D29" s="27" t="s">
        <v>188</v>
      </c>
      <c r="E29" s="27">
        <v>240</v>
      </c>
      <c r="F29" s="29">
        <v>0.0941</v>
      </c>
      <c r="G29" s="17"/>
      <c r="H29" s="27"/>
      <c r="I29" s="29">
        <v>0.02</v>
      </c>
      <c r="J29" s="36">
        <v>3.91890410958904</v>
      </c>
      <c r="K29" s="37"/>
    </row>
    <row r="30" customFormat="1" ht="25" customHeight="1" spans="1:11">
      <c r="A30" s="11">
        <v>10</v>
      </c>
      <c r="B30" s="15" t="s">
        <v>196</v>
      </c>
      <c r="C30" s="27" t="s">
        <v>190</v>
      </c>
      <c r="D30" s="27" t="s">
        <v>188</v>
      </c>
      <c r="E30" s="27">
        <v>300</v>
      </c>
      <c r="F30" s="29">
        <v>0.05</v>
      </c>
      <c r="G30" s="17"/>
      <c r="H30" s="27"/>
      <c r="I30" s="29">
        <v>0.02</v>
      </c>
      <c r="J30" s="36">
        <v>1.84109589041096</v>
      </c>
      <c r="K30" s="37"/>
    </row>
    <row r="31" customFormat="1" ht="25" customHeight="1" spans="1:11">
      <c r="A31" s="11"/>
      <c r="B31" s="19"/>
      <c r="C31" s="27"/>
      <c r="D31" s="27"/>
      <c r="E31" s="27">
        <v>200</v>
      </c>
      <c r="F31" s="29">
        <v>0.05</v>
      </c>
      <c r="G31" s="17"/>
      <c r="H31" s="27"/>
      <c r="I31" s="29">
        <v>0.02</v>
      </c>
      <c r="J31" s="36">
        <v>1.05205479452055</v>
      </c>
      <c r="K31" s="37"/>
    </row>
    <row r="32" customFormat="1" ht="25" customHeight="1" spans="1:11">
      <c r="A32" s="11"/>
      <c r="B32" s="19"/>
      <c r="C32" s="27"/>
      <c r="D32" s="27"/>
      <c r="E32" s="27">
        <v>50</v>
      </c>
      <c r="F32" s="29">
        <v>0.05</v>
      </c>
      <c r="G32" s="17"/>
      <c r="H32" s="27"/>
      <c r="I32" s="29">
        <v>0.02</v>
      </c>
      <c r="J32" s="36">
        <v>0.134246575342466</v>
      </c>
      <c r="K32" s="37"/>
    </row>
    <row r="33" customFormat="1" ht="25" customHeight="1" spans="1:11">
      <c r="A33" s="11"/>
      <c r="B33" s="19"/>
      <c r="C33" s="27"/>
      <c r="D33" s="27"/>
      <c r="E33" s="27">
        <v>50</v>
      </c>
      <c r="F33" s="29">
        <v>0.05</v>
      </c>
      <c r="G33" s="17"/>
      <c r="H33" s="27"/>
      <c r="I33" s="29">
        <v>0.02</v>
      </c>
      <c r="J33" s="36">
        <v>0.189041095890411</v>
      </c>
      <c r="K33" s="37"/>
    </row>
    <row r="34" customFormat="1" ht="25" customHeight="1" spans="1:11">
      <c r="A34" s="11"/>
      <c r="B34" s="19"/>
      <c r="C34" s="27"/>
      <c r="D34" s="27"/>
      <c r="E34" s="27">
        <v>100</v>
      </c>
      <c r="F34" s="29">
        <v>0.05</v>
      </c>
      <c r="G34" s="17"/>
      <c r="H34" s="27"/>
      <c r="I34" s="29">
        <v>0.02</v>
      </c>
      <c r="J34" s="36">
        <v>0</v>
      </c>
      <c r="K34" s="37"/>
    </row>
    <row r="35" customFormat="1" ht="25" customHeight="1" spans="1:11">
      <c r="A35" s="11">
        <v>11</v>
      </c>
      <c r="B35" s="15" t="s">
        <v>197</v>
      </c>
      <c r="C35" s="27" t="s">
        <v>27</v>
      </c>
      <c r="D35" s="27" t="s">
        <v>188</v>
      </c>
      <c r="E35" s="27">
        <v>1000</v>
      </c>
      <c r="F35" s="29">
        <v>0.05</v>
      </c>
      <c r="G35" s="17"/>
      <c r="H35" s="27"/>
      <c r="I35" s="29">
        <v>0.02</v>
      </c>
      <c r="J35" s="36">
        <v>8.05479452054795</v>
      </c>
      <c r="K35" s="37"/>
    </row>
    <row r="36" customFormat="1" ht="25" customHeight="1" spans="1:11">
      <c r="A36" s="11">
        <v>12</v>
      </c>
      <c r="B36" s="15" t="s">
        <v>48</v>
      </c>
      <c r="C36" s="27" t="s">
        <v>27</v>
      </c>
      <c r="D36" s="27" t="s">
        <v>188</v>
      </c>
      <c r="E36" s="27">
        <v>200</v>
      </c>
      <c r="F36" s="28">
        <v>0.0835</v>
      </c>
      <c r="G36" s="17"/>
      <c r="H36" s="27"/>
      <c r="I36" s="29">
        <v>0.02</v>
      </c>
      <c r="J36" s="36">
        <v>1.87397260273973</v>
      </c>
      <c r="K36" s="37"/>
    </row>
    <row r="37" customFormat="1" ht="25" customHeight="1" spans="1:11">
      <c r="A37" s="11"/>
      <c r="B37" s="19"/>
      <c r="C37" s="27"/>
      <c r="D37" s="27"/>
      <c r="E37" s="27">
        <v>190</v>
      </c>
      <c r="F37" s="28">
        <v>0.0835</v>
      </c>
      <c r="G37" s="17"/>
      <c r="H37" s="27"/>
      <c r="I37" s="29">
        <v>0.02</v>
      </c>
      <c r="J37" s="36">
        <v>2.01972602739726</v>
      </c>
      <c r="K37" s="37"/>
    </row>
    <row r="38" customFormat="1" ht="25" customHeight="1" spans="1:11">
      <c r="A38" s="11">
        <v>13</v>
      </c>
      <c r="B38" s="15" t="s">
        <v>198</v>
      </c>
      <c r="C38" s="33" t="s">
        <v>199</v>
      </c>
      <c r="D38" s="11" t="s">
        <v>200</v>
      </c>
      <c r="E38" s="33">
        <v>46</v>
      </c>
      <c r="F38" s="34">
        <v>0.0345</v>
      </c>
      <c r="G38" s="17"/>
      <c r="H38" s="27"/>
      <c r="I38" s="29">
        <v>0.02</v>
      </c>
      <c r="J38" s="36">
        <v>0.327671232876712</v>
      </c>
      <c r="K38" s="37"/>
    </row>
    <row r="39" customFormat="1" ht="25" customHeight="1" spans="1:11">
      <c r="A39" s="11">
        <v>14</v>
      </c>
      <c r="B39" s="15" t="s">
        <v>201</v>
      </c>
      <c r="C39" s="33" t="s">
        <v>199</v>
      </c>
      <c r="D39" s="11" t="s">
        <v>200</v>
      </c>
      <c r="E39" s="33">
        <v>42</v>
      </c>
      <c r="F39" s="34">
        <v>0.0345</v>
      </c>
      <c r="G39" s="17"/>
      <c r="H39" s="27"/>
      <c r="I39" s="29">
        <v>0.02</v>
      </c>
      <c r="J39" s="36">
        <v>0.188712328767123</v>
      </c>
      <c r="K39" s="37"/>
    </row>
    <row r="40" customFormat="1" ht="25" customHeight="1" spans="1:11">
      <c r="A40" s="11">
        <v>15</v>
      </c>
      <c r="B40" s="15" t="s">
        <v>202</v>
      </c>
      <c r="C40" s="33" t="s">
        <v>199</v>
      </c>
      <c r="D40" s="11" t="s">
        <v>200</v>
      </c>
      <c r="E40" s="33">
        <v>42</v>
      </c>
      <c r="F40" s="34">
        <v>0.0345</v>
      </c>
      <c r="G40" s="17"/>
      <c r="H40" s="27"/>
      <c r="I40" s="29">
        <v>0.02</v>
      </c>
      <c r="J40" s="36">
        <v>0.299178082191781</v>
      </c>
      <c r="K40" s="37"/>
    </row>
    <row r="41" customFormat="1" ht="25" customHeight="1" spans="1:11">
      <c r="A41" s="11">
        <v>16</v>
      </c>
      <c r="B41" s="15" t="s">
        <v>203</v>
      </c>
      <c r="C41" s="33" t="s">
        <v>199</v>
      </c>
      <c r="D41" s="11" t="s">
        <v>200</v>
      </c>
      <c r="E41" s="33">
        <v>44</v>
      </c>
      <c r="F41" s="34">
        <v>0.0345</v>
      </c>
      <c r="G41" s="17"/>
      <c r="H41" s="27"/>
      <c r="I41" s="29">
        <v>0.02</v>
      </c>
      <c r="J41" s="36">
        <v>0.313424657534247</v>
      </c>
      <c r="K41" s="37"/>
    </row>
    <row r="42" customFormat="1" ht="25" customHeight="1" spans="1:11">
      <c r="A42" s="11">
        <v>17</v>
      </c>
      <c r="B42" s="15" t="s">
        <v>204</v>
      </c>
      <c r="C42" s="33" t="s">
        <v>199</v>
      </c>
      <c r="D42" s="11" t="s">
        <v>200</v>
      </c>
      <c r="E42" s="33">
        <v>49</v>
      </c>
      <c r="F42" s="34">
        <v>0.0345</v>
      </c>
      <c r="G42" s="17"/>
      <c r="H42" s="27"/>
      <c r="I42" s="29">
        <v>0.02</v>
      </c>
      <c r="J42" s="36">
        <v>0.349041095890411</v>
      </c>
      <c r="K42" s="37"/>
    </row>
    <row r="43" customFormat="1" ht="25" customHeight="1" spans="1:11">
      <c r="A43" s="11">
        <v>18</v>
      </c>
      <c r="B43" s="15" t="s">
        <v>205</v>
      </c>
      <c r="C43" s="33" t="s">
        <v>199</v>
      </c>
      <c r="D43" s="11" t="s">
        <v>185</v>
      </c>
      <c r="E43" s="33">
        <v>200</v>
      </c>
      <c r="F43" s="34">
        <v>0.066</v>
      </c>
      <c r="G43" s="17"/>
      <c r="H43" s="27"/>
      <c r="I43" s="29">
        <v>0.02</v>
      </c>
      <c r="J43" s="36">
        <v>0.602739726027397</v>
      </c>
      <c r="K43" s="37"/>
    </row>
    <row r="44" customFormat="1" ht="25" customHeight="1" spans="1:11">
      <c r="A44" s="11">
        <v>19</v>
      </c>
      <c r="B44" s="15" t="s">
        <v>206</v>
      </c>
      <c r="C44" s="33" t="s">
        <v>199</v>
      </c>
      <c r="D44" s="11" t="s">
        <v>200</v>
      </c>
      <c r="E44" s="33">
        <v>42</v>
      </c>
      <c r="F44" s="34">
        <v>0.0365</v>
      </c>
      <c r="G44" s="17"/>
      <c r="H44" s="27"/>
      <c r="I44" s="29">
        <v>0.02</v>
      </c>
      <c r="J44" s="36">
        <v>0.764054794520548</v>
      </c>
      <c r="K44" s="37"/>
    </row>
    <row r="45" customFormat="1" ht="25" customHeight="1" spans="1:11">
      <c r="A45" s="11">
        <v>20</v>
      </c>
      <c r="B45" s="15" t="s">
        <v>207</v>
      </c>
      <c r="C45" s="33" t="s">
        <v>208</v>
      </c>
      <c r="D45" s="11" t="s">
        <v>200</v>
      </c>
      <c r="E45" s="33">
        <v>18</v>
      </c>
      <c r="F45" s="34">
        <v>0.0365</v>
      </c>
      <c r="G45" s="17"/>
      <c r="H45" s="27"/>
      <c r="I45" s="29">
        <v>0.02</v>
      </c>
      <c r="J45" s="36">
        <v>0.214027397260274</v>
      </c>
      <c r="K45" s="37"/>
    </row>
    <row r="46" customFormat="1" ht="25" customHeight="1" spans="1:11">
      <c r="A46" s="11"/>
      <c r="B46" s="19"/>
      <c r="C46" s="33"/>
      <c r="D46" s="11"/>
      <c r="E46" s="33">
        <v>10</v>
      </c>
      <c r="F46" s="34">
        <v>0.0365</v>
      </c>
      <c r="G46" s="17"/>
      <c r="H46" s="27"/>
      <c r="I46" s="29">
        <v>0.02</v>
      </c>
      <c r="J46" s="36">
        <v>0.133150684931507</v>
      </c>
      <c r="K46" s="37"/>
    </row>
    <row r="47" customFormat="1" ht="25" customHeight="1" spans="1:11">
      <c r="A47" s="11"/>
      <c r="B47" s="19"/>
      <c r="C47" s="33"/>
      <c r="D47" s="11"/>
      <c r="E47" s="33">
        <v>20</v>
      </c>
      <c r="F47" s="34">
        <v>0.0365</v>
      </c>
      <c r="G47" s="17"/>
      <c r="H47" s="27"/>
      <c r="I47" s="29">
        <v>0.02</v>
      </c>
      <c r="J47" s="36">
        <v>0.254246575342466</v>
      </c>
      <c r="K47" s="37"/>
    </row>
    <row r="48" customFormat="1" ht="25" customHeight="1" spans="1:11">
      <c r="A48" s="11"/>
      <c r="B48" s="19"/>
      <c r="C48" s="33"/>
      <c r="D48" s="11"/>
      <c r="E48" s="33">
        <v>29</v>
      </c>
      <c r="F48" s="34">
        <v>0.0365</v>
      </c>
      <c r="G48" s="17"/>
      <c r="H48" s="27"/>
      <c r="I48" s="29">
        <v>0.02</v>
      </c>
      <c r="J48" s="36">
        <v>0.125534246575342</v>
      </c>
      <c r="K48" s="37"/>
    </row>
    <row r="49" customFormat="1" ht="25" customHeight="1" spans="1:11">
      <c r="A49" s="11"/>
      <c r="B49" s="19"/>
      <c r="C49" s="33"/>
      <c r="D49" s="11"/>
      <c r="E49" s="33">
        <v>49</v>
      </c>
      <c r="F49" s="34">
        <v>0.0365</v>
      </c>
      <c r="G49" s="17"/>
      <c r="H49" s="27"/>
      <c r="I49" s="29">
        <v>0.02</v>
      </c>
      <c r="J49" s="36">
        <v>0.655123287671233</v>
      </c>
      <c r="K49" s="37"/>
    </row>
    <row r="50" customFormat="1" ht="25" customHeight="1" spans="1:11">
      <c r="A50" s="11"/>
      <c r="B50" s="19"/>
      <c r="C50" s="33"/>
      <c r="D50" s="11"/>
      <c r="E50" s="33">
        <v>45</v>
      </c>
      <c r="F50" s="34">
        <v>0.0365</v>
      </c>
      <c r="G50" s="17"/>
      <c r="H50" s="27"/>
      <c r="I50" s="29">
        <v>0.02</v>
      </c>
      <c r="J50" s="36">
        <v>0.596712328767123</v>
      </c>
      <c r="K50" s="37"/>
    </row>
    <row r="51" customFormat="1" ht="25" customHeight="1" spans="1:11">
      <c r="A51" s="11"/>
      <c r="B51" s="19"/>
      <c r="C51" s="33"/>
      <c r="D51" s="11"/>
      <c r="E51" s="33">
        <v>36</v>
      </c>
      <c r="F51" s="34">
        <v>0.0365</v>
      </c>
      <c r="G51" s="17"/>
      <c r="H51" s="27"/>
      <c r="I51" s="29">
        <v>0.02</v>
      </c>
      <c r="J51" s="36">
        <v>0.465534246575342</v>
      </c>
      <c r="K51" s="37"/>
    </row>
    <row r="52" customFormat="1" ht="25" customHeight="1" spans="1:11">
      <c r="A52" s="11">
        <v>21</v>
      </c>
      <c r="B52" s="15" t="s">
        <v>209</v>
      </c>
      <c r="C52" s="33" t="s">
        <v>208</v>
      </c>
      <c r="D52" s="31" t="s">
        <v>185</v>
      </c>
      <c r="E52" s="33">
        <v>500</v>
      </c>
      <c r="F52" s="34">
        <v>0.04</v>
      </c>
      <c r="G52" s="32" t="s">
        <v>210</v>
      </c>
      <c r="H52" s="31">
        <v>351.58</v>
      </c>
      <c r="I52" s="39">
        <v>0.02</v>
      </c>
      <c r="J52" s="36">
        <v>6.05479452054794</v>
      </c>
      <c r="K52" s="31"/>
    </row>
    <row r="53" customFormat="1" ht="25" customHeight="1" spans="1:11">
      <c r="A53" s="116" t="s">
        <v>211</v>
      </c>
      <c r="B53" s="117"/>
      <c r="C53" s="23"/>
      <c r="D53" s="23"/>
      <c r="E53" s="23">
        <f>SUM(E54:E59)</f>
        <v>67.9</v>
      </c>
      <c r="F53" s="23"/>
      <c r="G53" s="23">
        <f t="shared" ref="E53:H53" si="1">SUM(G54:G59)</f>
        <v>0</v>
      </c>
      <c r="H53" s="23">
        <f t="shared" si="1"/>
        <v>0</v>
      </c>
      <c r="I53" s="23"/>
      <c r="J53" s="23">
        <f>SUM(J54:J59)</f>
        <v>0.9964</v>
      </c>
      <c r="K53" s="44"/>
    </row>
    <row r="54" customFormat="1" ht="25" customHeight="1" spans="1:11">
      <c r="A54" s="27">
        <v>22</v>
      </c>
      <c r="B54" s="11" t="s">
        <v>212</v>
      </c>
      <c r="C54" s="33" t="s">
        <v>208</v>
      </c>
      <c r="D54" s="11" t="s">
        <v>200</v>
      </c>
      <c r="E54" s="33">
        <v>9.9</v>
      </c>
      <c r="F54" s="34">
        <v>0.096</v>
      </c>
      <c r="G54" s="32"/>
      <c r="H54" s="31"/>
      <c r="I54" s="39">
        <v>0.02</v>
      </c>
      <c r="J54" s="33">
        <v>0.0993</v>
      </c>
      <c r="K54" s="37"/>
    </row>
    <row r="55" customFormat="1" ht="25" customHeight="1" spans="1:11">
      <c r="A55" s="27"/>
      <c r="B55" s="11"/>
      <c r="C55" s="33"/>
      <c r="D55" s="11"/>
      <c r="E55" s="33">
        <v>9.9</v>
      </c>
      <c r="F55" s="34">
        <v>0.096</v>
      </c>
      <c r="G55" s="32"/>
      <c r="H55" s="31"/>
      <c r="I55" s="39">
        <v>0.02</v>
      </c>
      <c r="J55" s="33">
        <v>0.1199</v>
      </c>
      <c r="K55" s="37"/>
    </row>
    <row r="56" customFormat="1" ht="25" customHeight="1" spans="1:11">
      <c r="A56" s="27">
        <v>23</v>
      </c>
      <c r="B56" s="11" t="s">
        <v>213</v>
      </c>
      <c r="C56" s="33" t="s">
        <v>208</v>
      </c>
      <c r="D56" s="11" t="s">
        <v>200</v>
      </c>
      <c r="E56" s="33">
        <v>5.4</v>
      </c>
      <c r="F56" s="34">
        <v>0.063</v>
      </c>
      <c r="G56" s="32"/>
      <c r="H56" s="31"/>
      <c r="I56" s="39">
        <v>0.02</v>
      </c>
      <c r="J56" s="33">
        <v>0.0692</v>
      </c>
      <c r="K56" s="37"/>
    </row>
    <row r="57" customFormat="1" ht="25" customHeight="1" spans="1:11">
      <c r="A57" s="27">
        <v>24</v>
      </c>
      <c r="B57" s="11" t="s">
        <v>214</v>
      </c>
      <c r="C57" s="33" t="s">
        <v>208</v>
      </c>
      <c r="D57" s="11" t="s">
        <v>200</v>
      </c>
      <c r="E57" s="33">
        <v>5</v>
      </c>
      <c r="F57" s="34">
        <v>0.075</v>
      </c>
      <c r="G57" s="32"/>
      <c r="H57" s="31"/>
      <c r="I57" s="39">
        <v>0.02</v>
      </c>
      <c r="J57" s="33">
        <v>0.0781</v>
      </c>
      <c r="K57" s="37"/>
    </row>
    <row r="58" customFormat="1" ht="25" customHeight="1" spans="1:11">
      <c r="A58" s="27"/>
      <c r="B58" s="11"/>
      <c r="C58" s="33"/>
      <c r="D58" s="11"/>
      <c r="E58" s="33">
        <v>12.7</v>
      </c>
      <c r="F58" s="34">
        <v>0.0365</v>
      </c>
      <c r="G58" s="32"/>
      <c r="H58" s="31"/>
      <c r="I58" s="39">
        <v>0.02</v>
      </c>
      <c r="J58" s="33">
        <v>0.2491</v>
      </c>
      <c r="K58" s="37"/>
    </row>
    <row r="59" customFormat="1" ht="25" customHeight="1" spans="1:11">
      <c r="A59" s="27"/>
      <c r="B59" s="11"/>
      <c r="C59" s="33"/>
      <c r="D59" s="11"/>
      <c r="E59" s="33">
        <v>25</v>
      </c>
      <c r="F59" s="34">
        <v>0.072</v>
      </c>
      <c r="G59" s="32"/>
      <c r="H59" s="31"/>
      <c r="I59" s="39">
        <v>0.02</v>
      </c>
      <c r="J59" s="33">
        <v>0.3808</v>
      </c>
      <c r="K59" s="37"/>
    </row>
    <row r="60" customFormat="1" ht="25" customHeight="1" spans="1:11">
      <c r="A60" s="114" t="s">
        <v>215</v>
      </c>
      <c r="B60" s="115"/>
      <c r="C60" s="23"/>
      <c r="D60" s="23"/>
      <c r="E60" s="23">
        <f>SUM(E61:E62)</f>
        <v>925</v>
      </c>
      <c r="F60" s="23"/>
      <c r="G60" s="23">
        <f t="shared" ref="E60:H60" si="2">SUM(G61:G62)</f>
        <v>0</v>
      </c>
      <c r="H60" s="23">
        <f t="shared" si="2"/>
        <v>0</v>
      </c>
      <c r="I60" s="23"/>
      <c r="J60" s="111">
        <f>SUM(J61:J62)</f>
        <v>9.5424</v>
      </c>
      <c r="K60" s="44"/>
    </row>
    <row r="61" customFormat="1" ht="25" customHeight="1" spans="1:11">
      <c r="A61" s="11">
        <v>25</v>
      </c>
      <c r="B61" s="15" t="s">
        <v>216</v>
      </c>
      <c r="C61" s="11" t="s">
        <v>15</v>
      </c>
      <c r="D61" s="21" t="s">
        <v>217</v>
      </c>
      <c r="E61" s="11">
        <v>500</v>
      </c>
      <c r="F61" s="16">
        <v>0.066</v>
      </c>
      <c r="G61" s="17"/>
      <c r="H61" s="27"/>
      <c r="I61" s="39">
        <v>0.02</v>
      </c>
      <c r="J61" s="33">
        <v>6.7945</v>
      </c>
      <c r="K61" s="37"/>
    </row>
    <row r="62" customFormat="1" ht="25" customHeight="1" spans="1:11">
      <c r="A62" s="11"/>
      <c r="B62" s="118"/>
      <c r="C62" s="11"/>
      <c r="D62" s="21"/>
      <c r="E62" s="11">
        <v>425</v>
      </c>
      <c r="F62" s="16">
        <v>0.066</v>
      </c>
      <c r="G62" s="17"/>
      <c r="H62" s="27"/>
      <c r="I62" s="39">
        <v>0.02</v>
      </c>
      <c r="J62" s="33">
        <v>2.7479</v>
      </c>
      <c r="K62" s="40"/>
    </row>
    <row r="63" customFormat="1" ht="25" customHeight="1" spans="1:11">
      <c r="A63" s="114" t="s">
        <v>218</v>
      </c>
      <c r="B63" s="115"/>
      <c r="C63" s="23"/>
      <c r="D63" s="119"/>
      <c r="E63" s="112">
        <f>SUM(E64:E69)</f>
        <v>3300</v>
      </c>
      <c r="F63" s="23"/>
      <c r="G63" s="25"/>
      <c r="H63" s="41"/>
      <c r="I63" s="113"/>
      <c r="J63" s="41">
        <f>SUM(J64:J69)</f>
        <v>17.4629739726028</v>
      </c>
      <c r="K63" s="30"/>
    </row>
    <row r="64" customFormat="1" ht="35" customHeight="1" spans="1:11">
      <c r="A64" s="11">
        <v>26</v>
      </c>
      <c r="B64" s="35" t="s">
        <v>35</v>
      </c>
      <c r="C64" s="33" t="s">
        <v>208</v>
      </c>
      <c r="D64" s="21" t="s">
        <v>217</v>
      </c>
      <c r="E64" s="33">
        <v>300</v>
      </c>
      <c r="F64" s="48">
        <v>0.066</v>
      </c>
      <c r="G64" s="17"/>
      <c r="H64" s="27"/>
      <c r="I64" s="46">
        <v>0.02</v>
      </c>
      <c r="J64" s="27">
        <v>1.0027</v>
      </c>
      <c r="K64" s="40"/>
    </row>
    <row r="65" ht="25" customHeight="1" spans="1:11">
      <c r="A65" s="52">
        <v>27</v>
      </c>
      <c r="B65" s="15" t="s">
        <v>140</v>
      </c>
      <c r="C65" s="27" t="s">
        <v>190</v>
      </c>
      <c r="D65" s="27" t="s">
        <v>188</v>
      </c>
      <c r="E65" s="27">
        <v>700</v>
      </c>
      <c r="F65" s="29">
        <v>0.06</v>
      </c>
      <c r="G65" s="17"/>
      <c r="H65" s="27"/>
      <c r="I65" s="29">
        <v>0.02</v>
      </c>
      <c r="J65" s="36">
        <v>3.64383561643836</v>
      </c>
      <c r="K65" s="40"/>
    </row>
    <row r="66" ht="25" customHeight="1" spans="1:11">
      <c r="A66" s="52"/>
      <c r="B66" s="19"/>
      <c r="C66" s="27"/>
      <c r="D66" s="27"/>
      <c r="E66" s="27">
        <v>500</v>
      </c>
      <c r="F66" s="29">
        <v>0.06</v>
      </c>
      <c r="G66" s="17"/>
      <c r="H66" s="27"/>
      <c r="I66" s="29">
        <v>0.02</v>
      </c>
      <c r="J66" s="36">
        <v>2.68493150684931</v>
      </c>
      <c r="K66" s="40"/>
    </row>
    <row r="67" ht="25" customHeight="1" spans="1:11">
      <c r="A67" s="52"/>
      <c r="B67" s="19"/>
      <c r="C67" s="27"/>
      <c r="D67" s="27"/>
      <c r="E67" s="27">
        <v>300</v>
      </c>
      <c r="F67" s="29">
        <v>0.06</v>
      </c>
      <c r="G67" s="17"/>
      <c r="H67" s="27"/>
      <c r="I67" s="29">
        <v>0.02</v>
      </c>
      <c r="J67" s="36">
        <v>1.36438356164384</v>
      </c>
      <c r="K67" s="40"/>
    </row>
    <row r="68" ht="25" customHeight="1" spans="1:11">
      <c r="A68" s="52"/>
      <c r="B68" s="19"/>
      <c r="C68" s="27"/>
      <c r="D68" s="27"/>
      <c r="E68" s="27">
        <v>1000</v>
      </c>
      <c r="F68" s="29">
        <v>0.06</v>
      </c>
      <c r="G68" s="17"/>
      <c r="H68" s="27"/>
      <c r="I68" s="29">
        <v>0.02</v>
      </c>
      <c r="J68" s="36">
        <v>5.97260273972603</v>
      </c>
      <c r="K68" s="40"/>
    </row>
    <row r="69" ht="25" customHeight="1" spans="1:11">
      <c r="A69" s="52"/>
      <c r="B69" s="19"/>
      <c r="C69" s="27"/>
      <c r="D69" s="27"/>
      <c r="E69" s="27">
        <v>500</v>
      </c>
      <c r="F69" s="29">
        <v>0.06</v>
      </c>
      <c r="G69" s="17"/>
      <c r="H69" s="27"/>
      <c r="I69" s="29">
        <v>0.02</v>
      </c>
      <c r="J69" s="36">
        <v>2.79452054794521</v>
      </c>
      <c r="K69" s="40"/>
    </row>
  </sheetData>
  <autoFilter ref="A1:K69">
    <extLst/>
  </autoFilter>
  <mergeCells count="51">
    <mergeCell ref="A1:B1"/>
    <mergeCell ref="A2:K2"/>
    <mergeCell ref="A3:K3"/>
    <mergeCell ref="A5:B5"/>
    <mergeCell ref="A6:B6"/>
    <mergeCell ref="A9:B9"/>
    <mergeCell ref="A53:B53"/>
    <mergeCell ref="A60:B60"/>
    <mergeCell ref="A63:B63"/>
    <mergeCell ref="A7:A8"/>
    <mergeCell ref="A10:A19"/>
    <mergeCell ref="A20:A22"/>
    <mergeCell ref="A26:A27"/>
    <mergeCell ref="A30:A34"/>
    <mergeCell ref="A36:A37"/>
    <mergeCell ref="A45:A51"/>
    <mergeCell ref="A54:A55"/>
    <mergeCell ref="A57:A59"/>
    <mergeCell ref="A61:A62"/>
    <mergeCell ref="A65:A69"/>
    <mergeCell ref="B7:B8"/>
    <mergeCell ref="B10:B19"/>
    <mergeCell ref="B20:B22"/>
    <mergeCell ref="B26:B27"/>
    <mergeCell ref="B30:B34"/>
    <mergeCell ref="B36:B37"/>
    <mergeCell ref="B45:B51"/>
    <mergeCell ref="B54:B55"/>
    <mergeCell ref="B57:B59"/>
    <mergeCell ref="B61:B62"/>
    <mergeCell ref="B65:B69"/>
    <mergeCell ref="C7:C8"/>
    <mergeCell ref="C10:C19"/>
    <mergeCell ref="C20:C22"/>
    <mergeCell ref="C30:C34"/>
    <mergeCell ref="C36:C37"/>
    <mergeCell ref="C45:C51"/>
    <mergeCell ref="C54:C55"/>
    <mergeCell ref="C57:C59"/>
    <mergeCell ref="C61:C62"/>
    <mergeCell ref="C65:C69"/>
    <mergeCell ref="D10:D19"/>
    <mergeCell ref="D20:D22"/>
    <mergeCell ref="D26:D27"/>
    <mergeCell ref="D30:D34"/>
    <mergeCell ref="D36:D37"/>
    <mergeCell ref="D45:D51"/>
    <mergeCell ref="D54:D55"/>
    <mergeCell ref="D57:D59"/>
    <mergeCell ref="D61:D62"/>
    <mergeCell ref="D65:D6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workbookViewId="0">
      <selection activeCell="M7" sqref="M7"/>
    </sheetView>
  </sheetViews>
  <sheetFormatPr defaultColWidth="8.72727272727273" defaultRowHeight="14"/>
  <cols>
    <col min="2" max="2" width="32.3636363636364" customWidth="1"/>
    <col min="4" max="4" width="14.9090909090909" customWidth="1"/>
    <col min="5" max="5" width="9.18181818181818"/>
    <col min="10" max="10" width="12.7272727272727"/>
  </cols>
  <sheetData>
    <row r="1" ht="39" customHeight="1" spans="1:11">
      <c r="A1" s="8" t="s">
        <v>168</v>
      </c>
      <c r="B1" s="55"/>
      <c r="C1" s="8"/>
      <c r="D1" s="8"/>
      <c r="E1" s="8"/>
      <c r="F1" s="8"/>
      <c r="G1" s="8"/>
      <c r="H1" s="8"/>
      <c r="I1" s="8"/>
      <c r="J1" s="8"/>
      <c r="K1" s="8"/>
    </row>
    <row r="2" ht="15" spans="1:11">
      <c r="A2" s="9" t="s">
        <v>169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45.5" spans="1:11">
      <c r="A3" s="11" t="s">
        <v>170</v>
      </c>
      <c r="B3" s="11" t="s">
        <v>171</v>
      </c>
      <c r="C3" s="11" t="s">
        <v>172</v>
      </c>
      <c r="D3" s="11" t="s">
        <v>173</v>
      </c>
      <c r="E3" s="11" t="s">
        <v>174</v>
      </c>
      <c r="F3" s="12" t="s">
        <v>175</v>
      </c>
      <c r="G3" s="11" t="s">
        <v>176</v>
      </c>
      <c r="H3" s="11" t="s">
        <v>177</v>
      </c>
      <c r="I3" s="12" t="s">
        <v>178</v>
      </c>
      <c r="J3" s="11" t="s">
        <v>179</v>
      </c>
      <c r="K3" s="11" t="s">
        <v>180</v>
      </c>
    </row>
    <row r="4" ht="25" customHeight="1" spans="1:11">
      <c r="A4" s="11" t="s">
        <v>181</v>
      </c>
      <c r="B4" s="11"/>
      <c r="C4" s="11"/>
      <c r="D4" s="11"/>
      <c r="E4" s="56">
        <f t="shared" ref="E4:J4" si="0">E5+E8+E57+E64+E67</f>
        <v>20277.9</v>
      </c>
      <c r="F4" s="56">
        <f t="shared" si="0"/>
        <v>0</v>
      </c>
      <c r="G4" s="56">
        <f t="shared" si="0"/>
        <v>0</v>
      </c>
      <c r="H4" s="56">
        <f t="shared" si="0"/>
        <v>1054.74</v>
      </c>
      <c r="I4" s="56">
        <f t="shared" si="0"/>
        <v>0</v>
      </c>
      <c r="J4" s="64">
        <f t="shared" si="0"/>
        <v>196.868184931507</v>
      </c>
      <c r="K4" s="11"/>
    </row>
    <row r="5" ht="25" customHeight="1" spans="1:11">
      <c r="A5" s="103" t="s">
        <v>219</v>
      </c>
      <c r="B5" s="104"/>
      <c r="C5" s="104"/>
      <c r="D5" s="105"/>
      <c r="E5" s="23">
        <f>SUM(E6:E7)</f>
        <v>150</v>
      </c>
      <c r="F5" s="23"/>
      <c r="G5" s="23">
        <f>SUM(G6:G42)</f>
        <v>0</v>
      </c>
      <c r="H5" s="23">
        <f>SUM(H6:H42)</f>
        <v>703.16</v>
      </c>
      <c r="I5" s="23"/>
      <c r="J5" s="109">
        <f>SUM(J6:J7)</f>
        <v>1.77260273972603</v>
      </c>
      <c r="K5" s="110"/>
    </row>
    <row r="6" ht="25" customHeight="1" spans="1:11">
      <c r="A6" s="11">
        <v>61</v>
      </c>
      <c r="B6" s="27" t="s">
        <v>29</v>
      </c>
      <c r="C6" s="27" t="s">
        <v>184</v>
      </c>
      <c r="D6" s="31" t="s">
        <v>185</v>
      </c>
      <c r="E6" s="27">
        <v>50</v>
      </c>
      <c r="F6" s="28">
        <v>0.039</v>
      </c>
      <c r="G6" s="32"/>
      <c r="H6" s="31"/>
      <c r="I6" s="46">
        <v>0.02</v>
      </c>
      <c r="J6" s="82">
        <v>0.693150684931507</v>
      </c>
      <c r="K6" s="47"/>
    </row>
    <row r="7" ht="25" customHeight="1" spans="1:11">
      <c r="A7" s="11">
        <v>62</v>
      </c>
      <c r="B7" s="27"/>
      <c r="C7" s="27"/>
      <c r="D7" s="31" t="s">
        <v>185</v>
      </c>
      <c r="E7" s="27">
        <v>100</v>
      </c>
      <c r="F7" s="28">
        <v>0.039</v>
      </c>
      <c r="G7" s="32"/>
      <c r="H7" s="31"/>
      <c r="I7" s="46">
        <v>0.02</v>
      </c>
      <c r="J7" s="82">
        <v>1.07945205479452</v>
      </c>
      <c r="K7" s="47"/>
    </row>
    <row r="8" ht="25" customHeight="1" spans="1:11">
      <c r="A8" s="106" t="s">
        <v>220</v>
      </c>
      <c r="B8" s="107"/>
      <c r="C8" s="107"/>
      <c r="D8" s="108"/>
      <c r="E8" s="23">
        <f t="shared" ref="E8:H8" si="1">SUM(E9:E56)</f>
        <v>18835</v>
      </c>
      <c r="F8" s="23"/>
      <c r="G8" s="23">
        <f t="shared" si="1"/>
        <v>0</v>
      </c>
      <c r="H8" s="23">
        <f t="shared" si="1"/>
        <v>351.58</v>
      </c>
      <c r="I8" s="23"/>
      <c r="J8" s="111">
        <f>SUM(J9:J56)</f>
        <v>183.554082191781</v>
      </c>
      <c r="K8" s="44"/>
    </row>
    <row r="9" ht="25" customHeight="1" spans="1:11">
      <c r="A9" s="11">
        <v>97</v>
      </c>
      <c r="B9" s="11" t="s">
        <v>221</v>
      </c>
      <c r="C9" s="11" t="s">
        <v>15</v>
      </c>
      <c r="D9" s="11" t="s">
        <v>185</v>
      </c>
      <c r="E9" s="11">
        <v>700</v>
      </c>
      <c r="F9" s="16">
        <v>0.0835</v>
      </c>
      <c r="G9" s="17"/>
      <c r="H9" s="27"/>
      <c r="I9" s="29">
        <v>0.02</v>
      </c>
      <c r="J9" s="82">
        <v>11.1616438356164</v>
      </c>
      <c r="K9" s="37"/>
    </row>
    <row r="10" ht="25" customHeight="1" spans="1:11">
      <c r="A10" s="11"/>
      <c r="B10" s="11"/>
      <c r="C10" s="11"/>
      <c r="D10" s="11"/>
      <c r="E10" s="11">
        <v>1500</v>
      </c>
      <c r="F10" s="16">
        <v>0.0835</v>
      </c>
      <c r="G10" s="17"/>
      <c r="H10" s="27"/>
      <c r="I10" s="29">
        <v>0.02</v>
      </c>
      <c r="J10" s="82">
        <v>17.0958904109589</v>
      </c>
      <c r="K10" s="37"/>
    </row>
    <row r="11" ht="25" customHeight="1" spans="1:11">
      <c r="A11" s="11"/>
      <c r="B11" s="11"/>
      <c r="C11" s="11"/>
      <c r="D11" s="11"/>
      <c r="E11" s="11">
        <v>300</v>
      </c>
      <c r="F11" s="16">
        <v>0.0835</v>
      </c>
      <c r="G11" s="17"/>
      <c r="H11" s="27"/>
      <c r="I11" s="29">
        <v>0.02</v>
      </c>
      <c r="J11" s="82">
        <v>0.986301369863014</v>
      </c>
      <c r="K11" s="37"/>
    </row>
    <row r="12" ht="25" customHeight="1" spans="1:11">
      <c r="A12" s="11"/>
      <c r="B12" s="11"/>
      <c r="C12" s="11"/>
      <c r="D12" s="11"/>
      <c r="E12" s="11">
        <v>500</v>
      </c>
      <c r="F12" s="16">
        <v>0.0748</v>
      </c>
      <c r="G12" s="17"/>
      <c r="H12" s="27"/>
      <c r="I12" s="29">
        <v>0.02</v>
      </c>
      <c r="J12" s="82">
        <v>6.52054794520548</v>
      </c>
      <c r="K12" s="37"/>
    </row>
    <row r="13" ht="25" customHeight="1" spans="1:11">
      <c r="A13" s="11"/>
      <c r="B13" s="11"/>
      <c r="C13" s="11"/>
      <c r="D13" s="11"/>
      <c r="E13" s="11">
        <v>1290</v>
      </c>
      <c r="F13" s="16">
        <v>0.0748</v>
      </c>
      <c r="G13" s="17"/>
      <c r="H13" s="27"/>
      <c r="I13" s="29">
        <v>0.02</v>
      </c>
      <c r="J13" s="82">
        <v>12.2284931506849</v>
      </c>
      <c r="K13" s="37"/>
    </row>
    <row r="14" ht="25" customHeight="1" spans="1:11">
      <c r="A14" s="11"/>
      <c r="B14" s="11"/>
      <c r="C14" s="11"/>
      <c r="D14" s="11"/>
      <c r="E14" s="11">
        <v>600</v>
      </c>
      <c r="F14" s="16">
        <v>0.0745</v>
      </c>
      <c r="G14" s="17"/>
      <c r="H14" s="27"/>
      <c r="I14" s="29">
        <v>0.02</v>
      </c>
      <c r="J14" s="82">
        <v>2.53150684931507</v>
      </c>
      <c r="K14" s="37"/>
    </row>
    <row r="15" ht="25" customHeight="1" spans="1:11">
      <c r="A15" s="11"/>
      <c r="B15" s="11"/>
      <c r="C15" s="11"/>
      <c r="D15" s="11"/>
      <c r="E15" s="11">
        <v>495</v>
      </c>
      <c r="F15" s="16">
        <v>0.066</v>
      </c>
      <c r="G15" s="17"/>
      <c r="H15" s="27"/>
      <c r="I15" s="29">
        <v>0.02</v>
      </c>
      <c r="J15" s="82">
        <v>7.67589041095891</v>
      </c>
      <c r="K15" s="37"/>
    </row>
    <row r="16" ht="25" customHeight="1" spans="1:11">
      <c r="A16" s="11"/>
      <c r="B16" s="11"/>
      <c r="C16" s="11"/>
      <c r="D16" s="11"/>
      <c r="E16" s="11">
        <v>100</v>
      </c>
      <c r="F16" s="16">
        <v>0.066</v>
      </c>
      <c r="G16" s="17"/>
      <c r="H16" s="27"/>
      <c r="I16" s="29">
        <v>0.02</v>
      </c>
      <c r="J16" s="82">
        <v>0.427397260273973</v>
      </c>
      <c r="K16" s="37"/>
    </row>
    <row r="17" ht="25" customHeight="1" spans="1:11">
      <c r="A17" s="11"/>
      <c r="B17" s="11"/>
      <c r="C17" s="11"/>
      <c r="D17" s="11"/>
      <c r="E17" s="11">
        <v>100</v>
      </c>
      <c r="F17" s="16">
        <v>0.066</v>
      </c>
      <c r="G17" s="17"/>
      <c r="H17" s="27"/>
      <c r="I17" s="29">
        <v>0.02</v>
      </c>
      <c r="J17" s="82">
        <v>1.43561643835616</v>
      </c>
      <c r="K17" s="37"/>
    </row>
    <row r="18" ht="25" customHeight="1" spans="1:11">
      <c r="A18" s="11"/>
      <c r="B18" s="11"/>
      <c r="C18" s="11"/>
      <c r="D18" s="11"/>
      <c r="E18" s="11">
        <v>300</v>
      </c>
      <c r="F18" s="16">
        <v>0.05</v>
      </c>
      <c r="G18" s="17"/>
      <c r="H18" s="27"/>
      <c r="I18" s="29">
        <v>0.02</v>
      </c>
      <c r="J18" s="82">
        <v>6</v>
      </c>
      <c r="K18" s="37"/>
    </row>
    <row r="19" ht="25" customHeight="1" spans="1:11">
      <c r="A19" s="11">
        <v>98</v>
      </c>
      <c r="B19" s="27" t="s">
        <v>20</v>
      </c>
      <c r="C19" s="26" t="s">
        <v>187</v>
      </c>
      <c r="D19" s="27" t="s">
        <v>188</v>
      </c>
      <c r="E19" s="27">
        <v>2000</v>
      </c>
      <c r="F19" s="28">
        <v>0.0435</v>
      </c>
      <c r="G19" s="17"/>
      <c r="H19" s="27"/>
      <c r="I19" s="29">
        <v>0.02</v>
      </c>
      <c r="J19" s="82">
        <v>28.0547945205479</v>
      </c>
      <c r="K19" s="37"/>
    </row>
    <row r="20" ht="25" customHeight="1" spans="1:11">
      <c r="A20" s="11"/>
      <c r="B20" s="27"/>
      <c r="C20" s="26"/>
      <c r="D20" s="27"/>
      <c r="E20" s="27">
        <v>1000</v>
      </c>
      <c r="F20" s="28">
        <v>0.0435</v>
      </c>
      <c r="G20" s="17"/>
      <c r="H20" s="27"/>
      <c r="I20" s="29">
        <v>0.02</v>
      </c>
      <c r="J20" s="82">
        <v>11.3972602739726</v>
      </c>
      <c r="K20" s="37"/>
    </row>
    <row r="21" ht="25" customHeight="1" spans="1:11">
      <c r="A21" s="11"/>
      <c r="B21" s="27"/>
      <c r="C21" s="26"/>
      <c r="D21" s="27"/>
      <c r="E21" s="27">
        <v>1000</v>
      </c>
      <c r="F21" s="28">
        <v>0.0435</v>
      </c>
      <c r="G21" s="17"/>
      <c r="H21" s="27"/>
      <c r="I21" s="29">
        <v>0.02</v>
      </c>
      <c r="J21" s="82">
        <v>10.4109589041096</v>
      </c>
      <c r="K21" s="37"/>
    </row>
    <row r="22" ht="25" customHeight="1" spans="1:11">
      <c r="A22" s="11">
        <v>99</v>
      </c>
      <c r="B22" s="27" t="s">
        <v>222</v>
      </c>
      <c r="C22" s="27" t="s">
        <v>190</v>
      </c>
      <c r="D22" s="27" t="s">
        <v>188</v>
      </c>
      <c r="E22" s="27">
        <v>300</v>
      </c>
      <c r="F22" s="28">
        <v>0.0997</v>
      </c>
      <c r="G22" s="17"/>
      <c r="H22" s="27"/>
      <c r="I22" s="29">
        <v>0.02</v>
      </c>
      <c r="J22" s="82">
        <v>6</v>
      </c>
      <c r="K22" s="37"/>
    </row>
    <row r="23" ht="25" customHeight="1" spans="1:11">
      <c r="A23" s="11">
        <v>100</v>
      </c>
      <c r="B23" s="27" t="s">
        <v>223</v>
      </c>
      <c r="C23" s="27" t="s">
        <v>190</v>
      </c>
      <c r="D23" s="27" t="s">
        <v>188</v>
      </c>
      <c r="E23" s="27">
        <v>200</v>
      </c>
      <c r="F23" s="28">
        <v>0.0954</v>
      </c>
      <c r="G23" s="17"/>
      <c r="H23" s="27"/>
      <c r="I23" s="29">
        <v>0.02</v>
      </c>
      <c r="J23" s="82">
        <v>2.06027397260274</v>
      </c>
      <c r="K23" s="37"/>
    </row>
    <row r="24" ht="25" customHeight="1" spans="1:11">
      <c r="A24" s="11">
        <v>101</v>
      </c>
      <c r="B24" s="27" t="s">
        <v>23</v>
      </c>
      <c r="C24" s="27" t="s">
        <v>190</v>
      </c>
      <c r="D24" s="27" t="s">
        <v>188</v>
      </c>
      <c r="E24" s="27">
        <v>48</v>
      </c>
      <c r="F24" s="28">
        <v>0.03875</v>
      </c>
      <c r="G24" s="17"/>
      <c r="H24" s="27"/>
      <c r="I24" s="29">
        <v>0.02</v>
      </c>
      <c r="J24" s="82">
        <v>0</v>
      </c>
      <c r="K24" s="37"/>
    </row>
    <row r="25" ht="25" customHeight="1" spans="1:11">
      <c r="A25" s="11">
        <v>102</v>
      </c>
      <c r="B25" s="27" t="s">
        <v>224</v>
      </c>
      <c r="C25" s="27" t="s">
        <v>190</v>
      </c>
      <c r="D25" s="27" t="s">
        <v>188</v>
      </c>
      <c r="E25" s="27">
        <v>1000</v>
      </c>
      <c r="F25" s="28">
        <v>0.057</v>
      </c>
      <c r="G25" s="17"/>
      <c r="H25" s="27"/>
      <c r="I25" s="29">
        <v>0.02</v>
      </c>
      <c r="J25" s="82">
        <v>7.50684931506849</v>
      </c>
      <c r="K25" s="37"/>
    </row>
    <row r="26" ht="25" customHeight="1" spans="1:11">
      <c r="A26" s="11"/>
      <c r="B26" s="27"/>
      <c r="C26" s="27" t="s">
        <v>190</v>
      </c>
      <c r="D26" s="27"/>
      <c r="E26" s="27">
        <v>500</v>
      </c>
      <c r="F26" s="28">
        <v>0.0435</v>
      </c>
      <c r="G26" s="17"/>
      <c r="H26" s="27"/>
      <c r="I26" s="29">
        <v>0.02</v>
      </c>
      <c r="J26" s="82">
        <v>4.49315068493151</v>
      </c>
      <c r="K26" s="37"/>
    </row>
    <row r="27" ht="25" customHeight="1" spans="1:11">
      <c r="A27" s="11">
        <v>103</v>
      </c>
      <c r="B27" s="27" t="s">
        <v>225</v>
      </c>
      <c r="C27" s="27" t="s">
        <v>190</v>
      </c>
      <c r="D27" s="27" t="s">
        <v>188</v>
      </c>
      <c r="E27" s="27">
        <v>400</v>
      </c>
      <c r="F27" s="29">
        <v>0.06</v>
      </c>
      <c r="G27" s="17"/>
      <c r="H27" s="27"/>
      <c r="I27" s="29">
        <v>0.02</v>
      </c>
      <c r="J27" s="36">
        <v>0.679452054794521</v>
      </c>
      <c r="K27" s="37"/>
    </row>
    <row r="28" ht="25" customHeight="1" spans="1:11">
      <c r="A28" s="11">
        <v>104</v>
      </c>
      <c r="B28" s="27" t="s">
        <v>24</v>
      </c>
      <c r="C28" s="27" t="s">
        <v>190</v>
      </c>
      <c r="D28" s="27" t="s">
        <v>188</v>
      </c>
      <c r="E28" s="27">
        <v>240</v>
      </c>
      <c r="F28" s="29">
        <v>0.0941</v>
      </c>
      <c r="G28" s="17"/>
      <c r="H28" s="27"/>
      <c r="I28" s="29">
        <v>0.02</v>
      </c>
      <c r="J28" s="36">
        <v>3.91890410958904</v>
      </c>
      <c r="K28" s="37"/>
    </row>
    <row r="29" ht="25" customHeight="1" spans="1:11">
      <c r="A29" s="11">
        <v>105</v>
      </c>
      <c r="B29" s="27" t="s">
        <v>25</v>
      </c>
      <c r="C29" s="27" t="s">
        <v>190</v>
      </c>
      <c r="D29" s="27" t="s">
        <v>188</v>
      </c>
      <c r="E29" s="27">
        <v>700</v>
      </c>
      <c r="F29" s="29">
        <v>0.06</v>
      </c>
      <c r="G29" s="17"/>
      <c r="H29" s="27"/>
      <c r="I29" s="29">
        <v>0.02</v>
      </c>
      <c r="J29" s="36">
        <v>3.64383561643836</v>
      </c>
      <c r="K29" s="37"/>
    </row>
    <row r="30" ht="25" customHeight="1" spans="1:11">
      <c r="A30" s="11"/>
      <c r="B30" s="27"/>
      <c r="C30" s="27"/>
      <c r="D30" s="27"/>
      <c r="E30" s="27">
        <v>500</v>
      </c>
      <c r="F30" s="29">
        <v>0.06</v>
      </c>
      <c r="G30" s="17"/>
      <c r="H30" s="27"/>
      <c r="I30" s="29">
        <v>0.02</v>
      </c>
      <c r="J30" s="36">
        <v>2.68493150684931</v>
      </c>
      <c r="K30" s="37"/>
    </row>
    <row r="31" ht="25" customHeight="1" spans="1:11">
      <c r="A31" s="11"/>
      <c r="B31" s="27"/>
      <c r="C31" s="27"/>
      <c r="D31" s="27"/>
      <c r="E31" s="27">
        <v>300</v>
      </c>
      <c r="F31" s="29">
        <v>0.06</v>
      </c>
      <c r="G31" s="17"/>
      <c r="H31" s="27"/>
      <c r="I31" s="29">
        <v>0.02</v>
      </c>
      <c r="J31" s="36">
        <v>1.36438356164384</v>
      </c>
      <c r="K31" s="37"/>
    </row>
    <row r="32" ht="25" customHeight="1" spans="1:11">
      <c r="A32" s="11"/>
      <c r="B32" s="27"/>
      <c r="C32" s="27"/>
      <c r="D32" s="27"/>
      <c r="E32" s="27">
        <v>1000</v>
      </c>
      <c r="F32" s="29">
        <v>0.06</v>
      </c>
      <c r="G32" s="17"/>
      <c r="H32" s="27"/>
      <c r="I32" s="29">
        <v>0.02</v>
      </c>
      <c r="J32" s="36">
        <v>5.97260273972603</v>
      </c>
      <c r="K32" s="37"/>
    </row>
    <row r="33" ht="25" customHeight="1" spans="1:11">
      <c r="A33" s="11"/>
      <c r="B33" s="27"/>
      <c r="C33" s="27"/>
      <c r="D33" s="27"/>
      <c r="E33" s="27">
        <v>500</v>
      </c>
      <c r="F33" s="29">
        <v>0.06</v>
      </c>
      <c r="G33" s="17"/>
      <c r="H33" s="27"/>
      <c r="I33" s="29">
        <v>0.02</v>
      </c>
      <c r="J33" s="36">
        <v>2.79452054794521</v>
      </c>
      <c r="K33" s="37"/>
    </row>
    <row r="34" ht="25" customHeight="1" spans="1:11">
      <c r="A34" s="11">
        <v>106</v>
      </c>
      <c r="B34" s="27" t="s">
        <v>226</v>
      </c>
      <c r="C34" s="27" t="s">
        <v>190</v>
      </c>
      <c r="D34" s="27" t="s">
        <v>188</v>
      </c>
      <c r="E34" s="27">
        <v>300</v>
      </c>
      <c r="F34" s="29">
        <v>0.05</v>
      </c>
      <c r="G34" s="17"/>
      <c r="H34" s="27"/>
      <c r="I34" s="29">
        <v>0.02</v>
      </c>
      <c r="J34" s="36">
        <v>1.84109589041096</v>
      </c>
      <c r="K34" s="37"/>
    </row>
    <row r="35" ht="25" customHeight="1" spans="1:11">
      <c r="A35" s="11"/>
      <c r="B35" s="27"/>
      <c r="C35" s="27"/>
      <c r="D35" s="27"/>
      <c r="E35" s="27">
        <v>200</v>
      </c>
      <c r="F35" s="29">
        <v>0.05</v>
      </c>
      <c r="G35" s="17"/>
      <c r="H35" s="27"/>
      <c r="I35" s="29">
        <v>0.02</v>
      </c>
      <c r="J35" s="36">
        <v>1.05205479452055</v>
      </c>
      <c r="K35" s="37"/>
    </row>
    <row r="36" ht="25" customHeight="1" spans="1:11">
      <c r="A36" s="11"/>
      <c r="B36" s="27"/>
      <c r="C36" s="27"/>
      <c r="D36" s="27"/>
      <c r="E36" s="27">
        <v>50</v>
      </c>
      <c r="F36" s="29">
        <v>0.05</v>
      </c>
      <c r="G36" s="17"/>
      <c r="H36" s="27"/>
      <c r="I36" s="29">
        <v>0.02</v>
      </c>
      <c r="J36" s="36">
        <v>0.134246575342466</v>
      </c>
      <c r="K36" s="37"/>
    </row>
    <row r="37" ht="25" customHeight="1" spans="1:11">
      <c r="A37" s="11"/>
      <c r="B37" s="27"/>
      <c r="C37" s="27"/>
      <c r="D37" s="27"/>
      <c r="E37" s="27">
        <v>50</v>
      </c>
      <c r="F37" s="29">
        <v>0.05</v>
      </c>
      <c r="G37" s="17"/>
      <c r="H37" s="27"/>
      <c r="I37" s="29">
        <v>0.02</v>
      </c>
      <c r="J37" s="36">
        <v>0.189041095890411</v>
      </c>
      <c r="K37" s="37"/>
    </row>
    <row r="38" ht="25" customHeight="1" spans="1:11">
      <c r="A38" s="11"/>
      <c r="B38" s="27"/>
      <c r="C38" s="27"/>
      <c r="D38" s="27"/>
      <c r="E38" s="27">
        <v>100</v>
      </c>
      <c r="F38" s="29">
        <v>0.05</v>
      </c>
      <c r="G38" s="17"/>
      <c r="H38" s="27"/>
      <c r="I38" s="29">
        <v>0.02</v>
      </c>
      <c r="J38" s="36">
        <v>0</v>
      </c>
      <c r="K38" s="37"/>
    </row>
    <row r="39" ht="25" customHeight="1" spans="1:11">
      <c r="A39" s="11">
        <v>107</v>
      </c>
      <c r="B39" s="27" t="s">
        <v>227</v>
      </c>
      <c r="C39" s="27" t="s">
        <v>27</v>
      </c>
      <c r="D39" s="27" t="s">
        <v>188</v>
      </c>
      <c r="E39" s="27">
        <v>1000</v>
      </c>
      <c r="F39" s="29">
        <v>0.05</v>
      </c>
      <c r="G39" s="17"/>
      <c r="H39" s="27"/>
      <c r="I39" s="29">
        <v>0.02</v>
      </c>
      <c r="J39" s="36">
        <v>8.05479452054795</v>
      </c>
      <c r="K39" s="37"/>
    </row>
    <row r="40" ht="25" customHeight="1" spans="1:11">
      <c r="A40" s="11">
        <v>108</v>
      </c>
      <c r="B40" s="27" t="s">
        <v>28</v>
      </c>
      <c r="C40" s="27" t="s">
        <v>27</v>
      </c>
      <c r="D40" s="27" t="s">
        <v>188</v>
      </c>
      <c r="E40" s="27">
        <v>200</v>
      </c>
      <c r="F40" s="28">
        <v>0.0835</v>
      </c>
      <c r="G40" s="17"/>
      <c r="H40" s="27"/>
      <c r="I40" s="29">
        <v>0.02</v>
      </c>
      <c r="J40" s="36">
        <v>1.87397260273973</v>
      </c>
      <c r="K40" s="37"/>
    </row>
    <row r="41" ht="25" customHeight="1" spans="1:11">
      <c r="A41" s="11"/>
      <c r="B41" s="27"/>
      <c r="C41" s="27"/>
      <c r="D41" s="27"/>
      <c r="E41" s="27">
        <v>190</v>
      </c>
      <c r="F41" s="28">
        <v>0.0835</v>
      </c>
      <c r="G41" s="17"/>
      <c r="H41" s="27"/>
      <c r="I41" s="29">
        <v>0.02</v>
      </c>
      <c r="J41" s="36">
        <v>2.01972602739726</v>
      </c>
      <c r="K41" s="37"/>
    </row>
    <row r="42" ht="25" customHeight="1" spans="1:11">
      <c r="A42" s="11">
        <v>63</v>
      </c>
      <c r="B42" s="11" t="s">
        <v>33</v>
      </c>
      <c r="C42" s="33" t="s">
        <v>208</v>
      </c>
      <c r="D42" s="31" t="s">
        <v>185</v>
      </c>
      <c r="E42" s="33">
        <v>500</v>
      </c>
      <c r="F42" s="34">
        <v>0.04</v>
      </c>
      <c r="G42" s="32" t="s">
        <v>210</v>
      </c>
      <c r="H42" s="31">
        <v>351.58</v>
      </c>
      <c r="I42" s="39">
        <v>0.02</v>
      </c>
      <c r="J42" s="36">
        <v>6.05479452054794</v>
      </c>
      <c r="K42" s="31"/>
    </row>
    <row r="43" ht="25" customHeight="1" spans="1:11">
      <c r="A43" s="11">
        <v>109</v>
      </c>
      <c r="B43" s="11" t="s">
        <v>228</v>
      </c>
      <c r="C43" s="33" t="s">
        <v>229</v>
      </c>
      <c r="D43" s="11" t="s">
        <v>200</v>
      </c>
      <c r="E43" s="33">
        <v>46</v>
      </c>
      <c r="F43" s="34">
        <v>0.0345</v>
      </c>
      <c r="G43" s="17"/>
      <c r="H43" s="27"/>
      <c r="I43" s="29">
        <v>0.02</v>
      </c>
      <c r="J43" s="36">
        <v>0.327671232876712</v>
      </c>
      <c r="K43" s="37"/>
    </row>
    <row r="44" ht="25" customHeight="1" spans="1:11">
      <c r="A44" s="11">
        <v>110</v>
      </c>
      <c r="B44" s="11" t="s">
        <v>230</v>
      </c>
      <c r="C44" s="33" t="s">
        <v>229</v>
      </c>
      <c r="D44" s="11" t="s">
        <v>200</v>
      </c>
      <c r="E44" s="33">
        <v>42</v>
      </c>
      <c r="F44" s="34">
        <v>0.0345</v>
      </c>
      <c r="G44" s="17"/>
      <c r="H44" s="27"/>
      <c r="I44" s="29">
        <v>0.02</v>
      </c>
      <c r="J44" s="36">
        <v>0.188712328767123</v>
      </c>
      <c r="K44" s="37"/>
    </row>
    <row r="45" ht="25" customHeight="1" spans="1:11">
      <c r="A45" s="11">
        <v>111</v>
      </c>
      <c r="B45" s="11" t="s">
        <v>231</v>
      </c>
      <c r="C45" s="33" t="s">
        <v>229</v>
      </c>
      <c r="D45" s="11" t="s">
        <v>200</v>
      </c>
      <c r="E45" s="33">
        <v>42</v>
      </c>
      <c r="F45" s="34">
        <v>0.0345</v>
      </c>
      <c r="G45" s="17"/>
      <c r="H45" s="27"/>
      <c r="I45" s="29">
        <v>0.02</v>
      </c>
      <c r="J45" s="36">
        <v>0.299178082191781</v>
      </c>
      <c r="K45" s="37"/>
    </row>
    <row r="46" ht="25" customHeight="1" spans="1:11">
      <c r="A46" s="11">
        <v>112</v>
      </c>
      <c r="B46" s="11" t="s">
        <v>232</v>
      </c>
      <c r="C46" s="33" t="s">
        <v>229</v>
      </c>
      <c r="D46" s="11" t="s">
        <v>200</v>
      </c>
      <c r="E46" s="33">
        <v>44</v>
      </c>
      <c r="F46" s="34">
        <v>0.0345</v>
      </c>
      <c r="G46" s="17"/>
      <c r="H46" s="27"/>
      <c r="I46" s="29">
        <v>0.02</v>
      </c>
      <c r="J46" s="36">
        <v>0.313424657534247</v>
      </c>
      <c r="K46" s="37"/>
    </row>
    <row r="47" ht="25" customHeight="1" spans="1:11">
      <c r="A47" s="11">
        <v>113</v>
      </c>
      <c r="B47" s="11" t="s">
        <v>233</v>
      </c>
      <c r="C47" s="33" t="s">
        <v>229</v>
      </c>
      <c r="D47" s="11" t="s">
        <v>200</v>
      </c>
      <c r="E47" s="33">
        <v>49</v>
      </c>
      <c r="F47" s="34">
        <v>0.0345</v>
      </c>
      <c r="G47" s="17"/>
      <c r="H47" s="27"/>
      <c r="I47" s="29">
        <v>0.02</v>
      </c>
      <c r="J47" s="36">
        <v>0.349041095890411</v>
      </c>
      <c r="K47" s="37"/>
    </row>
    <row r="48" ht="40" customHeight="1" spans="1:11">
      <c r="A48" s="11">
        <v>114</v>
      </c>
      <c r="B48" s="11" t="s">
        <v>234</v>
      </c>
      <c r="C48" s="33" t="s">
        <v>229</v>
      </c>
      <c r="D48" s="11" t="s">
        <v>185</v>
      </c>
      <c r="E48" s="33">
        <v>200</v>
      </c>
      <c r="F48" s="34">
        <v>0.066</v>
      </c>
      <c r="G48" s="17"/>
      <c r="H48" s="27"/>
      <c r="I48" s="29">
        <v>0.02</v>
      </c>
      <c r="J48" s="36">
        <v>0.602739726027397</v>
      </c>
      <c r="K48" s="37"/>
    </row>
    <row r="49" ht="25" customHeight="1" spans="1:11">
      <c r="A49" s="11">
        <v>115</v>
      </c>
      <c r="B49" s="11" t="s">
        <v>235</v>
      </c>
      <c r="C49" s="33" t="s">
        <v>229</v>
      </c>
      <c r="D49" s="11" t="s">
        <v>200</v>
      </c>
      <c r="E49" s="33">
        <v>42</v>
      </c>
      <c r="F49" s="34">
        <v>0.0365</v>
      </c>
      <c r="G49" s="17"/>
      <c r="H49" s="27"/>
      <c r="I49" s="29">
        <v>0.02</v>
      </c>
      <c r="J49" s="36">
        <v>0.764054794520548</v>
      </c>
      <c r="K49" s="37"/>
    </row>
    <row r="50" ht="25" customHeight="1" spans="1:11">
      <c r="A50" s="11">
        <v>116</v>
      </c>
      <c r="B50" s="11" t="s">
        <v>236</v>
      </c>
      <c r="C50" s="33" t="s">
        <v>229</v>
      </c>
      <c r="D50" s="11" t="s">
        <v>200</v>
      </c>
      <c r="E50" s="33">
        <v>18</v>
      </c>
      <c r="F50" s="34">
        <v>0.0365</v>
      </c>
      <c r="G50" s="17"/>
      <c r="H50" s="27"/>
      <c r="I50" s="29">
        <v>0.02</v>
      </c>
      <c r="J50" s="36">
        <v>0.214027397260274</v>
      </c>
      <c r="K50" s="37"/>
    </row>
    <row r="51" ht="25" customHeight="1" spans="1:11">
      <c r="A51" s="11"/>
      <c r="B51" s="11"/>
      <c r="C51" s="33"/>
      <c r="D51" s="11"/>
      <c r="E51" s="33">
        <v>10</v>
      </c>
      <c r="F51" s="34">
        <v>0.0365</v>
      </c>
      <c r="G51" s="17"/>
      <c r="H51" s="27"/>
      <c r="I51" s="29">
        <v>0.02</v>
      </c>
      <c r="J51" s="36">
        <v>0.133150684931507</v>
      </c>
      <c r="K51" s="37"/>
    </row>
    <row r="52" ht="25" customHeight="1" spans="1:11">
      <c r="A52" s="11"/>
      <c r="B52" s="11"/>
      <c r="C52" s="33"/>
      <c r="D52" s="11"/>
      <c r="E52" s="33">
        <v>20</v>
      </c>
      <c r="F52" s="34">
        <v>0.0365</v>
      </c>
      <c r="G52" s="17"/>
      <c r="H52" s="27"/>
      <c r="I52" s="29">
        <v>0.02</v>
      </c>
      <c r="J52" s="36">
        <v>0.254246575342466</v>
      </c>
      <c r="K52" s="37"/>
    </row>
    <row r="53" ht="25" customHeight="1" spans="1:11">
      <c r="A53" s="11"/>
      <c r="B53" s="11"/>
      <c r="C53" s="33"/>
      <c r="D53" s="11"/>
      <c r="E53" s="33">
        <v>29</v>
      </c>
      <c r="F53" s="34">
        <v>0.0365</v>
      </c>
      <c r="G53" s="17"/>
      <c r="H53" s="27"/>
      <c r="I53" s="29">
        <v>0.02</v>
      </c>
      <c r="J53" s="36">
        <v>0.125534246575342</v>
      </c>
      <c r="K53" s="37"/>
    </row>
    <row r="54" ht="25" customHeight="1" spans="1:11">
      <c r="A54" s="11"/>
      <c r="B54" s="11"/>
      <c r="C54" s="33"/>
      <c r="D54" s="11"/>
      <c r="E54" s="33">
        <v>49</v>
      </c>
      <c r="F54" s="34">
        <v>0.0365</v>
      </c>
      <c r="G54" s="17"/>
      <c r="H54" s="27"/>
      <c r="I54" s="29">
        <v>0.02</v>
      </c>
      <c r="J54" s="36">
        <v>0.655123287671233</v>
      </c>
      <c r="K54" s="37"/>
    </row>
    <row r="55" ht="25" customHeight="1" spans="1:11">
      <c r="A55" s="11"/>
      <c r="B55" s="11"/>
      <c r="C55" s="33"/>
      <c r="D55" s="11"/>
      <c r="E55" s="33">
        <v>45</v>
      </c>
      <c r="F55" s="34">
        <v>0.0365</v>
      </c>
      <c r="G55" s="17"/>
      <c r="H55" s="27"/>
      <c r="I55" s="29">
        <v>0.02</v>
      </c>
      <c r="J55" s="36">
        <v>0.596712328767123</v>
      </c>
      <c r="K55" s="37"/>
    </row>
    <row r="56" ht="25" customHeight="1" spans="1:11">
      <c r="A56" s="11"/>
      <c r="B56" s="11"/>
      <c r="C56" s="33"/>
      <c r="D56" s="11"/>
      <c r="E56" s="33">
        <v>36</v>
      </c>
      <c r="F56" s="34">
        <v>0.0365</v>
      </c>
      <c r="G56" s="17"/>
      <c r="H56" s="27"/>
      <c r="I56" s="29">
        <v>0.02</v>
      </c>
      <c r="J56" s="36">
        <v>0.465534246575342</v>
      </c>
      <c r="K56" s="37"/>
    </row>
    <row r="57" ht="25" customHeight="1" spans="1:11">
      <c r="A57" s="106" t="s">
        <v>237</v>
      </c>
      <c r="B57" s="107"/>
      <c r="C57" s="107"/>
      <c r="D57" s="108"/>
      <c r="E57" s="23">
        <f t="shared" ref="E57:H57" si="2">SUM(E58:E63)</f>
        <v>67.9</v>
      </c>
      <c r="F57" s="23"/>
      <c r="G57" s="23">
        <f t="shared" si="2"/>
        <v>0</v>
      </c>
      <c r="H57" s="23">
        <f t="shared" si="2"/>
        <v>0</v>
      </c>
      <c r="I57" s="23"/>
      <c r="J57" s="23">
        <f>SUM(J58:J63)</f>
        <v>0.9964</v>
      </c>
      <c r="K57" s="44"/>
    </row>
    <row r="58" ht="25" customHeight="1" spans="1:11">
      <c r="A58" s="27">
        <v>129</v>
      </c>
      <c r="B58" s="11" t="s">
        <v>212</v>
      </c>
      <c r="C58" s="33" t="s">
        <v>208</v>
      </c>
      <c r="D58" s="11" t="s">
        <v>200</v>
      </c>
      <c r="E58" s="33">
        <v>9.9</v>
      </c>
      <c r="F58" s="34">
        <v>0.096</v>
      </c>
      <c r="G58" s="32"/>
      <c r="H58" s="31"/>
      <c r="I58" s="39">
        <v>0.02</v>
      </c>
      <c r="J58" s="33">
        <v>0.0993</v>
      </c>
      <c r="K58" s="37"/>
    </row>
    <row r="59" ht="25" customHeight="1" spans="1:11">
      <c r="A59" s="27"/>
      <c r="B59" s="11"/>
      <c r="C59" s="33"/>
      <c r="D59" s="11"/>
      <c r="E59" s="33">
        <v>9.9</v>
      </c>
      <c r="F59" s="34">
        <v>0.096</v>
      </c>
      <c r="G59" s="32"/>
      <c r="H59" s="31"/>
      <c r="I59" s="39">
        <v>0.02</v>
      </c>
      <c r="J59" s="33">
        <v>0.1199</v>
      </c>
      <c r="K59" s="37"/>
    </row>
    <row r="60" ht="25" customHeight="1" spans="1:11">
      <c r="A60" s="27">
        <v>130</v>
      </c>
      <c r="B60" s="11" t="s">
        <v>213</v>
      </c>
      <c r="C60" s="33" t="s">
        <v>208</v>
      </c>
      <c r="D60" s="11" t="s">
        <v>200</v>
      </c>
      <c r="E60" s="33">
        <v>5.4</v>
      </c>
      <c r="F60" s="34">
        <v>0.063</v>
      </c>
      <c r="G60" s="32"/>
      <c r="H60" s="31"/>
      <c r="I60" s="39">
        <v>0.02</v>
      </c>
      <c r="J60" s="33">
        <v>0.0692</v>
      </c>
      <c r="K60" s="37"/>
    </row>
    <row r="61" ht="25" customHeight="1" spans="1:11">
      <c r="A61" s="27">
        <v>131</v>
      </c>
      <c r="B61" s="11" t="s">
        <v>214</v>
      </c>
      <c r="C61" s="33" t="s">
        <v>208</v>
      </c>
      <c r="D61" s="11" t="s">
        <v>200</v>
      </c>
      <c r="E61" s="33">
        <v>5</v>
      </c>
      <c r="F61" s="34">
        <v>0.075</v>
      </c>
      <c r="G61" s="32"/>
      <c r="H61" s="31"/>
      <c r="I61" s="39">
        <v>0.02</v>
      </c>
      <c r="J61" s="33">
        <v>0.0781</v>
      </c>
      <c r="K61" s="37"/>
    </row>
    <row r="62" ht="25" customHeight="1" spans="1:11">
      <c r="A62" s="27"/>
      <c r="B62" s="11"/>
      <c r="C62" s="33"/>
      <c r="D62" s="11"/>
      <c r="E62" s="33">
        <v>12.7</v>
      </c>
      <c r="F62" s="34">
        <v>0.0365</v>
      </c>
      <c r="G62" s="32"/>
      <c r="H62" s="31"/>
      <c r="I62" s="39">
        <v>0.02</v>
      </c>
      <c r="J62" s="33">
        <v>0.2491</v>
      </c>
      <c r="K62" s="37"/>
    </row>
    <row r="63" ht="25" customHeight="1" spans="1:11">
      <c r="A63" s="27"/>
      <c r="B63" s="11"/>
      <c r="C63" s="33"/>
      <c r="D63" s="11"/>
      <c r="E63" s="33">
        <v>25</v>
      </c>
      <c r="F63" s="34">
        <v>0.072</v>
      </c>
      <c r="G63" s="32"/>
      <c r="H63" s="31"/>
      <c r="I63" s="39">
        <v>0.02</v>
      </c>
      <c r="J63" s="33">
        <v>0.3808</v>
      </c>
      <c r="K63" s="37"/>
    </row>
    <row r="64" ht="25" customHeight="1" spans="1:11">
      <c r="A64" s="106" t="s">
        <v>238</v>
      </c>
      <c r="B64" s="107"/>
      <c r="C64" s="107"/>
      <c r="D64" s="108"/>
      <c r="E64" s="23">
        <f t="shared" ref="E64:H64" si="3">SUM(E65:E66)</f>
        <v>925</v>
      </c>
      <c r="F64" s="23"/>
      <c r="G64" s="23">
        <f t="shared" si="3"/>
        <v>0</v>
      </c>
      <c r="H64" s="23">
        <f t="shared" si="3"/>
        <v>0</v>
      </c>
      <c r="I64" s="23"/>
      <c r="J64" s="111">
        <f>SUM(J65:J66)</f>
        <v>9.5424</v>
      </c>
      <c r="K64" s="44"/>
    </row>
    <row r="65" ht="25" customHeight="1" spans="1:11">
      <c r="A65" s="11">
        <v>142</v>
      </c>
      <c r="B65" s="11" t="s">
        <v>239</v>
      </c>
      <c r="C65" s="11" t="s">
        <v>15</v>
      </c>
      <c r="D65" s="21" t="s">
        <v>217</v>
      </c>
      <c r="E65" s="11">
        <v>500</v>
      </c>
      <c r="F65" s="16">
        <v>0.066</v>
      </c>
      <c r="G65" s="17"/>
      <c r="H65" s="27"/>
      <c r="I65" s="39">
        <v>0.02</v>
      </c>
      <c r="J65" s="33">
        <v>6.7945</v>
      </c>
      <c r="K65" s="37"/>
    </row>
    <row r="66" ht="25" customHeight="1" spans="1:11">
      <c r="A66" s="11"/>
      <c r="B66" s="22"/>
      <c r="C66" s="11"/>
      <c r="D66" s="21"/>
      <c r="E66" s="11">
        <v>425</v>
      </c>
      <c r="F66" s="16">
        <v>0.066</v>
      </c>
      <c r="G66" s="17"/>
      <c r="H66" s="27"/>
      <c r="I66" s="39">
        <v>0.02</v>
      </c>
      <c r="J66" s="33">
        <v>2.7479</v>
      </c>
      <c r="K66" s="40"/>
    </row>
    <row r="67" ht="25" customHeight="1" spans="1:11">
      <c r="A67" s="106" t="s">
        <v>36</v>
      </c>
      <c r="B67" s="107"/>
      <c r="C67" s="107"/>
      <c r="D67" s="108"/>
      <c r="E67" s="112">
        <v>300</v>
      </c>
      <c r="F67" s="23"/>
      <c r="G67" s="25"/>
      <c r="H67" s="41"/>
      <c r="I67" s="113"/>
      <c r="J67" s="41">
        <v>1.0027</v>
      </c>
      <c r="K67" s="30"/>
    </row>
    <row r="68" ht="25" customHeight="1" spans="1:11">
      <c r="A68" s="11">
        <v>146</v>
      </c>
      <c r="B68" s="35" t="s">
        <v>35</v>
      </c>
      <c r="C68" s="33" t="s">
        <v>208</v>
      </c>
      <c r="D68" s="21" t="s">
        <v>217</v>
      </c>
      <c r="E68" s="33">
        <v>300</v>
      </c>
      <c r="F68" s="48">
        <v>0.066</v>
      </c>
      <c r="G68" s="17"/>
      <c r="H68" s="27"/>
      <c r="I68" s="46">
        <v>0.02</v>
      </c>
      <c r="J68" s="27">
        <v>1.0027</v>
      </c>
      <c r="K68" s="40"/>
    </row>
  </sheetData>
  <mergeCells count="49">
    <mergeCell ref="A1:K1"/>
    <mergeCell ref="A2:K2"/>
    <mergeCell ref="A4:B4"/>
    <mergeCell ref="A5:D5"/>
    <mergeCell ref="A8:D8"/>
    <mergeCell ref="A57:D57"/>
    <mergeCell ref="A64:D64"/>
    <mergeCell ref="A67:D67"/>
    <mergeCell ref="A9:A18"/>
    <mergeCell ref="A19:A21"/>
    <mergeCell ref="A25:A26"/>
    <mergeCell ref="A29:A33"/>
    <mergeCell ref="A34:A38"/>
    <mergeCell ref="A40:A41"/>
    <mergeCell ref="A50:A56"/>
    <mergeCell ref="A58:A59"/>
    <mergeCell ref="A61:A63"/>
    <mergeCell ref="A65:A66"/>
    <mergeCell ref="B6:B7"/>
    <mergeCell ref="B9:B18"/>
    <mergeCell ref="B19:B21"/>
    <mergeCell ref="B25:B26"/>
    <mergeCell ref="B29:B33"/>
    <mergeCell ref="B34:B38"/>
    <mergeCell ref="B40:B41"/>
    <mergeCell ref="B50:B56"/>
    <mergeCell ref="B58:B59"/>
    <mergeCell ref="B61:B63"/>
    <mergeCell ref="B65:B66"/>
    <mergeCell ref="C6:C7"/>
    <mergeCell ref="C9:C18"/>
    <mergeCell ref="C19:C21"/>
    <mergeCell ref="C29:C33"/>
    <mergeCell ref="C34:C38"/>
    <mergeCell ref="C40:C41"/>
    <mergeCell ref="C50:C56"/>
    <mergeCell ref="C58:C59"/>
    <mergeCell ref="C61:C63"/>
    <mergeCell ref="C65:C66"/>
    <mergeCell ref="D9:D18"/>
    <mergeCell ref="D19:D21"/>
    <mergeCell ref="D25:D26"/>
    <mergeCell ref="D29:D33"/>
    <mergeCell ref="D34:D38"/>
    <mergeCell ref="D40:D41"/>
    <mergeCell ref="D50:D56"/>
    <mergeCell ref="D58:D59"/>
    <mergeCell ref="D61:D63"/>
    <mergeCell ref="D65:D66"/>
  </mergeCells>
  <pageMargins left="0.751388888888889" right="0.751388888888889" top="1" bottom="1" header="0.5" footer="0.5"/>
  <pageSetup paperSize="8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4"/>
  <sheetViews>
    <sheetView topLeftCell="A85" workbookViewId="0">
      <selection activeCell="A3" sqref="A3:K244"/>
    </sheetView>
  </sheetViews>
  <sheetFormatPr defaultColWidth="8.72727272727273" defaultRowHeight="14"/>
  <cols>
    <col min="2" max="2" width="38.8181818181818" customWidth="1"/>
    <col min="3" max="3" width="15.0909090909091" customWidth="1"/>
    <col min="4" max="4" width="14.9090909090909" customWidth="1"/>
    <col min="5" max="5" width="14.6363636363636" customWidth="1"/>
    <col min="7" max="7" width="12.1818181818182" customWidth="1"/>
    <col min="8" max="8" width="13.4545454545455" customWidth="1"/>
    <col min="10" max="10" width="14.1818181818182" customWidth="1"/>
  </cols>
  <sheetData>
    <row r="1" ht="17.5" spans="1:11">
      <c r="A1" s="5" t="s">
        <v>167</v>
      </c>
      <c r="B1" s="6"/>
      <c r="C1" s="7"/>
      <c r="D1" s="7"/>
      <c r="E1" s="7"/>
      <c r="F1" s="7"/>
      <c r="G1" s="7"/>
      <c r="H1" s="7"/>
      <c r="I1" s="7"/>
      <c r="J1" s="7"/>
      <c r="K1" s="7"/>
    </row>
    <row r="2" ht="23.5" spans="1:11">
      <c r="A2" s="8" t="s">
        <v>168</v>
      </c>
      <c r="B2" s="55"/>
      <c r="C2" s="8"/>
      <c r="D2" s="8"/>
      <c r="E2" s="8"/>
      <c r="F2" s="8"/>
      <c r="G2" s="8"/>
      <c r="H2" s="8"/>
      <c r="I2" s="8"/>
      <c r="J2" s="8"/>
      <c r="K2" s="8"/>
    </row>
    <row r="3" ht="25" customHeight="1" spans="1:11">
      <c r="A3" s="9" t="s">
        <v>169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ht="25" customHeight="1" spans="1:11">
      <c r="A4" s="11" t="s">
        <v>170</v>
      </c>
      <c r="B4" s="11" t="s">
        <v>171</v>
      </c>
      <c r="C4" s="11" t="s">
        <v>172</v>
      </c>
      <c r="D4" s="11" t="s">
        <v>173</v>
      </c>
      <c r="E4" s="11" t="s">
        <v>174</v>
      </c>
      <c r="F4" s="12" t="s">
        <v>175</v>
      </c>
      <c r="G4" s="11" t="s">
        <v>176</v>
      </c>
      <c r="H4" s="11" t="s">
        <v>177</v>
      </c>
      <c r="I4" s="12" t="s">
        <v>178</v>
      </c>
      <c r="J4" s="11" t="s">
        <v>179</v>
      </c>
      <c r="K4" s="11" t="s">
        <v>180</v>
      </c>
    </row>
    <row r="5" ht="25" customHeight="1" spans="1:11">
      <c r="A5" s="11" t="s">
        <v>181</v>
      </c>
      <c r="B5" s="11"/>
      <c r="C5" s="11"/>
      <c r="D5" s="11"/>
      <c r="E5" s="56">
        <f t="shared" ref="E5:H5" si="0">E6+E83+E192+E212+E238</f>
        <v>134818.999812</v>
      </c>
      <c r="F5" s="56"/>
      <c r="G5" s="56">
        <f t="shared" si="0"/>
        <v>5495.42652028151</v>
      </c>
      <c r="H5" s="56">
        <f t="shared" si="0"/>
        <v>3587.09542628151</v>
      </c>
      <c r="I5" s="56"/>
      <c r="J5" s="64">
        <f>J6+J83+J192+J212+J238</f>
        <v>1461.71615993151</v>
      </c>
      <c r="K5" s="11"/>
    </row>
    <row r="6" ht="25" customHeight="1" spans="1:11">
      <c r="A6" s="57" t="s">
        <v>219</v>
      </c>
      <c r="B6" s="57"/>
      <c r="C6" s="33"/>
      <c r="D6" s="11"/>
      <c r="E6" s="33">
        <f t="shared" ref="E6:H6" si="1">E7+E19+E75+E77+E79</f>
        <v>26537.65</v>
      </c>
      <c r="F6" s="33"/>
      <c r="G6" s="58">
        <f t="shared" si="1"/>
        <v>2566.427414</v>
      </c>
      <c r="H6" s="58">
        <f t="shared" si="1"/>
        <v>1109.638845</v>
      </c>
      <c r="I6" s="33"/>
      <c r="J6" s="58">
        <f>J7+J19+J75+J77+J79</f>
        <v>394.939596260274</v>
      </c>
      <c r="K6" s="33"/>
    </row>
    <row r="7" ht="25" customHeight="1" spans="1:11">
      <c r="A7" s="57" t="s">
        <v>240</v>
      </c>
      <c r="B7" s="57"/>
      <c r="C7" s="33"/>
      <c r="D7" s="11"/>
      <c r="E7" s="33">
        <f t="shared" ref="E7:H7" si="2">SUM(E8:E18)</f>
        <v>3800</v>
      </c>
      <c r="F7" s="33"/>
      <c r="G7" s="33">
        <f t="shared" si="2"/>
        <v>102.171554</v>
      </c>
      <c r="H7" s="33">
        <f t="shared" si="2"/>
        <v>102.171554</v>
      </c>
      <c r="I7" s="33"/>
      <c r="J7" s="33">
        <f>SUM(J8:J18)</f>
        <v>36.95</v>
      </c>
      <c r="K7" s="33"/>
    </row>
    <row r="8" ht="25" customHeight="1" spans="1:11">
      <c r="A8" s="11">
        <v>1</v>
      </c>
      <c r="B8" s="27" t="s">
        <v>241</v>
      </c>
      <c r="C8" s="59" t="s">
        <v>242</v>
      </c>
      <c r="D8" s="27" t="s">
        <v>243</v>
      </c>
      <c r="E8" s="27">
        <v>200</v>
      </c>
      <c r="F8" s="60">
        <v>0.0492</v>
      </c>
      <c r="G8" s="58">
        <v>5.06</v>
      </c>
      <c r="H8" s="58">
        <v>5.06</v>
      </c>
      <c r="I8" s="46">
        <v>0.02</v>
      </c>
      <c r="J8" s="27">
        <v>2.33</v>
      </c>
      <c r="K8" s="33"/>
    </row>
    <row r="9" ht="25" customHeight="1" spans="1:11">
      <c r="A9" s="11"/>
      <c r="B9" s="27"/>
      <c r="C9" s="59"/>
      <c r="D9" s="27"/>
      <c r="E9" s="27"/>
      <c r="F9" s="60">
        <v>0.0342</v>
      </c>
      <c r="G9" s="58"/>
      <c r="H9" s="58"/>
      <c r="I9" s="46"/>
      <c r="J9" s="27"/>
      <c r="K9" s="33"/>
    </row>
    <row r="10" ht="25" customHeight="1" spans="1:11">
      <c r="A10" s="11"/>
      <c r="B10" s="27"/>
      <c r="C10" s="59"/>
      <c r="D10" s="27"/>
      <c r="E10" s="27"/>
      <c r="F10" s="60">
        <v>0.0353</v>
      </c>
      <c r="G10" s="58"/>
      <c r="H10" s="58"/>
      <c r="I10" s="46"/>
      <c r="J10" s="27"/>
      <c r="K10" s="33"/>
    </row>
    <row r="11" ht="25" customHeight="1" spans="1:11">
      <c r="A11" s="11"/>
      <c r="B11" s="27"/>
      <c r="C11" s="59"/>
      <c r="D11" s="27"/>
      <c r="E11" s="27"/>
      <c r="F11" s="60">
        <v>0.0353</v>
      </c>
      <c r="G11" s="58"/>
      <c r="H11" s="58"/>
      <c r="I11" s="46"/>
      <c r="J11" s="27"/>
      <c r="K11" s="33"/>
    </row>
    <row r="12" ht="25" customHeight="1" spans="1:11">
      <c r="A12" s="11"/>
      <c r="B12" s="27"/>
      <c r="C12" s="59"/>
      <c r="D12" s="27"/>
      <c r="E12" s="27"/>
      <c r="F12" s="60">
        <v>0.0342</v>
      </c>
      <c r="G12" s="58"/>
      <c r="H12" s="58"/>
      <c r="I12" s="46"/>
      <c r="J12" s="27"/>
      <c r="K12" s="33"/>
    </row>
    <row r="13" ht="25" customHeight="1" spans="1:11">
      <c r="A13" s="11"/>
      <c r="B13" s="27"/>
      <c r="C13" s="59"/>
      <c r="D13" s="27"/>
      <c r="E13" s="27"/>
      <c r="F13" s="60">
        <v>0.0353</v>
      </c>
      <c r="G13" s="58"/>
      <c r="H13" s="58"/>
      <c r="I13" s="46"/>
      <c r="J13" s="27"/>
      <c r="K13" s="33"/>
    </row>
    <row r="14" ht="25" customHeight="1" spans="1:11">
      <c r="A14" s="11"/>
      <c r="B14" s="27"/>
      <c r="C14" s="59"/>
      <c r="D14" s="27"/>
      <c r="E14" s="27"/>
      <c r="F14" s="60">
        <v>0.0342</v>
      </c>
      <c r="G14" s="58"/>
      <c r="H14" s="58"/>
      <c r="I14" s="46"/>
      <c r="J14" s="27"/>
      <c r="K14" s="33"/>
    </row>
    <row r="15" ht="25" customHeight="1" spans="1:11">
      <c r="A15" s="11">
        <v>2</v>
      </c>
      <c r="B15" s="27" t="s">
        <v>244</v>
      </c>
      <c r="C15" s="59" t="s">
        <v>245</v>
      </c>
      <c r="D15" s="27" t="s">
        <v>188</v>
      </c>
      <c r="E15" s="26">
        <v>1500</v>
      </c>
      <c r="F15" s="60">
        <v>0.0585</v>
      </c>
      <c r="G15" s="58">
        <v>87.27</v>
      </c>
      <c r="H15" s="58">
        <v>87.27</v>
      </c>
      <c r="I15" s="46">
        <v>0.02</v>
      </c>
      <c r="J15" s="26">
        <v>29.83</v>
      </c>
      <c r="K15" s="33"/>
    </row>
    <row r="16" ht="25" customHeight="1" spans="1:11">
      <c r="A16" s="11"/>
      <c r="B16" s="27"/>
      <c r="C16" s="59"/>
      <c r="D16" s="27"/>
      <c r="E16" s="26">
        <v>1500</v>
      </c>
      <c r="F16" s="59"/>
      <c r="G16" s="58"/>
      <c r="H16" s="58"/>
      <c r="I16" s="46">
        <v>0.02</v>
      </c>
      <c r="J16" s="26"/>
      <c r="K16" s="33"/>
    </row>
    <row r="17" ht="25" customHeight="1" spans="1:11">
      <c r="A17" s="11">
        <v>3</v>
      </c>
      <c r="B17" s="27" t="s">
        <v>246</v>
      </c>
      <c r="C17" s="59" t="s">
        <v>247</v>
      </c>
      <c r="D17" s="26" t="s">
        <v>188</v>
      </c>
      <c r="E17" s="26">
        <v>18.595</v>
      </c>
      <c r="F17" s="60">
        <v>0.041</v>
      </c>
      <c r="G17" s="58">
        <v>9.841554</v>
      </c>
      <c r="H17" s="58">
        <v>9.841554</v>
      </c>
      <c r="I17" s="46">
        <v>0.02</v>
      </c>
      <c r="J17" s="26">
        <v>0.18</v>
      </c>
      <c r="K17" s="33"/>
    </row>
    <row r="18" ht="25" customHeight="1" spans="1:11">
      <c r="A18" s="11"/>
      <c r="B18" s="27"/>
      <c r="C18" s="59"/>
      <c r="D18" s="26"/>
      <c r="E18" s="26">
        <v>581.405</v>
      </c>
      <c r="F18" s="60">
        <v>0.041</v>
      </c>
      <c r="G18" s="58"/>
      <c r="H18" s="58"/>
      <c r="I18" s="46">
        <v>0.02</v>
      </c>
      <c r="J18" s="26">
        <v>4.61</v>
      </c>
      <c r="K18" s="33"/>
    </row>
    <row r="19" ht="25" customHeight="1" spans="1:11">
      <c r="A19" s="57" t="s">
        <v>248</v>
      </c>
      <c r="B19" s="57"/>
      <c r="C19" s="33"/>
      <c r="D19" s="11"/>
      <c r="E19" s="33">
        <f t="shared" ref="E19:H19" si="3">SUM(E20:E74)</f>
        <v>4087.65</v>
      </c>
      <c r="F19" s="33"/>
      <c r="G19" s="33">
        <f t="shared" si="3"/>
        <v>200.75786</v>
      </c>
      <c r="H19" s="33">
        <f t="shared" si="3"/>
        <v>68.807291</v>
      </c>
      <c r="I19" s="33"/>
      <c r="J19" s="33">
        <f>SUM(J20:J74)</f>
        <v>30.162199</v>
      </c>
      <c r="K19" s="33"/>
    </row>
    <row r="20" ht="25" customHeight="1" spans="1:11">
      <c r="A20" s="11">
        <v>4</v>
      </c>
      <c r="B20" s="11" t="s">
        <v>249</v>
      </c>
      <c r="C20" s="33" t="s">
        <v>250</v>
      </c>
      <c r="D20" s="11" t="s">
        <v>251</v>
      </c>
      <c r="E20" s="33">
        <v>220</v>
      </c>
      <c r="F20" s="61">
        <v>0.0365</v>
      </c>
      <c r="G20" s="17">
        <v>8.03</v>
      </c>
      <c r="H20" s="33">
        <v>7.504101</v>
      </c>
      <c r="I20" s="46">
        <v>0.02</v>
      </c>
      <c r="J20" s="33">
        <v>4.4</v>
      </c>
      <c r="K20" s="33"/>
    </row>
    <row r="21" ht="25" customHeight="1" spans="1:11">
      <c r="A21" s="11">
        <v>5</v>
      </c>
      <c r="B21" s="11" t="s">
        <v>252</v>
      </c>
      <c r="C21" s="33" t="s">
        <v>250</v>
      </c>
      <c r="D21" s="11" t="s">
        <v>200</v>
      </c>
      <c r="E21" s="33">
        <v>9</v>
      </c>
      <c r="F21" s="61">
        <v>0.0365</v>
      </c>
      <c r="G21" s="17">
        <v>0.3285</v>
      </c>
      <c r="H21" s="33">
        <v>0.26</v>
      </c>
      <c r="I21" s="46">
        <v>0.02</v>
      </c>
      <c r="J21" s="33">
        <v>0.18</v>
      </c>
      <c r="K21" s="33"/>
    </row>
    <row r="22" ht="25" customHeight="1" spans="1:11">
      <c r="A22" s="11">
        <v>6</v>
      </c>
      <c r="B22" s="11" t="s">
        <v>253</v>
      </c>
      <c r="C22" s="33" t="s">
        <v>250</v>
      </c>
      <c r="D22" s="11" t="s">
        <v>200</v>
      </c>
      <c r="E22" s="33">
        <v>30</v>
      </c>
      <c r="F22" s="61">
        <v>0.0365</v>
      </c>
      <c r="G22" s="17">
        <v>1.095</v>
      </c>
      <c r="H22" s="33">
        <v>0.9</v>
      </c>
      <c r="I22" s="46">
        <v>0.02</v>
      </c>
      <c r="J22" s="33">
        <v>0.6</v>
      </c>
      <c r="K22" s="33"/>
    </row>
    <row r="23" ht="25" customHeight="1" spans="1:11">
      <c r="A23" s="11">
        <v>7</v>
      </c>
      <c r="B23" s="11" t="s">
        <v>254</v>
      </c>
      <c r="C23" s="33" t="s">
        <v>250</v>
      </c>
      <c r="D23" s="11" t="s">
        <v>200</v>
      </c>
      <c r="E23" s="33">
        <v>15</v>
      </c>
      <c r="F23" s="62">
        <v>0.05</v>
      </c>
      <c r="G23" s="17">
        <v>0.75</v>
      </c>
      <c r="H23" s="33">
        <v>0.48</v>
      </c>
      <c r="I23" s="46">
        <v>0.02</v>
      </c>
      <c r="J23" s="33">
        <v>0.3</v>
      </c>
      <c r="K23" s="33"/>
    </row>
    <row r="24" ht="25" customHeight="1" spans="1:11">
      <c r="A24" s="11">
        <v>8</v>
      </c>
      <c r="B24" s="11" t="s">
        <v>255</v>
      </c>
      <c r="C24" s="33" t="s">
        <v>250</v>
      </c>
      <c r="D24" s="11" t="s">
        <v>200</v>
      </c>
      <c r="E24" s="33">
        <v>9</v>
      </c>
      <c r="F24" s="61">
        <v>0.0365</v>
      </c>
      <c r="G24" s="17">
        <v>0.3285</v>
      </c>
      <c r="H24" s="33">
        <v>0.27</v>
      </c>
      <c r="I24" s="46">
        <v>0.02</v>
      </c>
      <c r="J24" s="33">
        <v>0.15</v>
      </c>
      <c r="K24" s="33"/>
    </row>
    <row r="25" ht="25" customHeight="1" spans="1:11">
      <c r="A25" s="11">
        <v>9</v>
      </c>
      <c r="B25" s="11" t="s">
        <v>256</v>
      </c>
      <c r="C25" s="33" t="s">
        <v>250</v>
      </c>
      <c r="D25" s="11" t="s">
        <v>200</v>
      </c>
      <c r="E25" s="33">
        <v>19</v>
      </c>
      <c r="F25" s="61">
        <v>0.0365</v>
      </c>
      <c r="G25" s="17">
        <v>0.6935</v>
      </c>
      <c r="H25" s="33">
        <v>0.6</v>
      </c>
      <c r="I25" s="46">
        <v>0.02</v>
      </c>
      <c r="J25" s="33">
        <v>0.38</v>
      </c>
      <c r="K25" s="33"/>
    </row>
    <row r="26" ht="25" customHeight="1" spans="1:11">
      <c r="A26" s="11">
        <v>10</v>
      </c>
      <c r="B26" s="11" t="s">
        <v>257</v>
      </c>
      <c r="C26" s="33" t="s">
        <v>250</v>
      </c>
      <c r="D26" s="11" t="s">
        <v>200</v>
      </c>
      <c r="E26" s="33">
        <v>30</v>
      </c>
      <c r="F26" s="61">
        <v>0.0365</v>
      </c>
      <c r="G26" s="17">
        <v>1.095</v>
      </c>
      <c r="H26" s="26">
        <v>0.76</v>
      </c>
      <c r="I26" s="46">
        <v>0.02</v>
      </c>
      <c r="J26" s="33">
        <v>0.6</v>
      </c>
      <c r="K26" s="37"/>
    </row>
    <row r="27" ht="25" customHeight="1" spans="1:11">
      <c r="A27" s="11">
        <v>11</v>
      </c>
      <c r="B27" s="11" t="s">
        <v>258</v>
      </c>
      <c r="C27" s="33" t="s">
        <v>250</v>
      </c>
      <c r="D27" s="11" t="s">
        <v>200</v>
      </c>
      <c r="E27" s="33">
        <v>35</v>
      </c>
      <c r="F27" s="62">
        <v>0.05</v>
      </c>
      <c r="G27" s="17">
        <v>1.75</v>
      </c>
      <c r="H27" s="33">
        <v>0.87</v>
      </c>
      <c r="I27" s="46">
        <v>0.02</v>
      </c>
      <c r="J27" s="33">
        <v>0.35</v>
      </c>
      <c r="K27" s="37"/>
    </row>
    <row r="28" ht="25" customHeight="1" spans="1:11">
      <c r="A28" s="11">
        <v>12</v>
      </c>
      <c r="B28" s="11" t="s">
        <v>259</v>
      </c>
      <c r="C28" s="33" t="s">
        <v>250</v>
      </c>
      <c r="D28" s="11" t="s">
        <v>200</v>
      </c>
      <c r="E28" s="33">
        <v>30</v>
      </c>
      <c r="F28" s="61">
        <v>0.0365</v>
      </c>
      <c r="G28" s="17">
        <v>1.095</v>
      </c>
      <c r="H28" s="33">
        <v>0.7</v>
      </c>
      <c r="I28" s="46">
        <v>0.02</v>
      </c>
      <c r="J28" s="33">
        <v>0.6</v>
      </c>
      <c r="K28" s="37"/>
    </row>
    <row r="29" ht="25" customHeight="1" spans="1:11">
      <c r="A29" s="11">
        <v>13</v>
      </c>
      <c r="B29" s="11" t="s">
        <v>260</v>
      </c>
      <c r="C29" s="33" t="s">
        <v>261</v>
      </c>
      <c r="D29" s="11" t="s">
        <v>200</v>
      </c>
      <c r="E29" s="33">
        <v>60</v>
      </c>
      <c r="F29" s="63">
        <v>0.05</v>
      </c>
      <c r="G29" s="17">
        <v>3</v>
      </c>
      <c r="H29" s="33">
        <v>0.517694</v>
      </c>
      <c r="I29" s="46">
        <v>0.02</v>
      </c>
      <c r="J29" s="33">
        <v>0.207078</v>
      </c>
      <c r="K29" s="37"/>
    </row>
    <row r="30" ht="25" customHeight="1" spans="1:11">
      <c r="A30" s="11">
        <v>14</v>
      </c>
      <c r="B30" s="11" t="s">
        <v>262</v>
      </c>
      <c r="C30" s="33" t="s">
        <v>261</v>
      </c>
      <c r="D30" s="11" t="s">
        <v>200</v>
      </c>
      <c r="E30" s="33">
        <v>140</v>
      </c>
      <c r="F30" s="63">
        <v>0.05</v>
      </c>
      <c r="G30" s="17">
        <v>7</v>
      </c>
      <c r="H30" s="33">
        <v>2.049361</v>
      </c>
      <c r="I30" s="46">
        <v>0.02</v>
      </c>
      <c r="J30" s="33">
        <v>0.819744</v>
      </c>
      <c r="K30" s="37"/>
    </row>
    <row r="31" ht="25" customHeight="1" spans="1:11">
      <c r="A31" s="11">
        <v>15</v>
      </c>
      <c r="B31" s="11" t="s">
        <v>263</v>
      </c>
      <c r="C31" s="33" t="s">
        <v>261</v>
      </c>
      <c r="D31" s="11" t="s">
        <v>200</v>
      </c>
      <c r="E31" s="33">
        <v>160</v>
      </c>
      <c r="F31" s="63">
        <v>0.05</v>
      </c>
      <c r="G31" s="17">
        <v>8</v>
      </c>
      <c r="H31" s="33">
        <v>2.382902</v>
      </c>
      <c r="I31" s="46">
        <v>0.02</v>
      </c>
      <c r="J31" s="33">
        <v>0.953161</v>
      </c>
      <c r="K31" s="37"/>
    </row>
    <row r="32" ht="25" customHeight="1" spans="1:11">
      <c r="A32" s="11">
        <v>16</v>
      </c>
      <c r="B32" s="11" t="s">
        <v>264</v>
      </c>
      <c r="C32" s="33" t="s">
        <v>261</v>
      </c>
      <c r="D32" s="11" t="s">
        <v>200</v>
      </c>
      <c r="E32" s="33">
        <v>40</v>
      </c>
      <c r="F32" s="63">
        <v>0.05</v>
      </c>
      <c r="G32" s="17">
        <v>2</v>
      </c>
      <c r="H32" s="33">
        <v>0.662222</v>
      </c>
      <c r="I32" s="46">
        <v>0.02</v>
      </c>
      <c r="J32" s="33">
        <v>0.264888</v>
      </c>
      <c r="K32" s="37"/>
    </row>
    <row r="33" ht="25" customHeight="1" spans="1:11">
      <c r="A33" s="11">
        <v>17</v>
      </c>
      <c r="B33" s="11" t="s">
        <v>265</v>
      </c>
      <c r="C33" s="33" t="s">
        <v>261</v>
      </c>
      <c r="D33" s="11" t="s">
        <v>200</v>
      </c>
      <c r="E33" s="33">
        <v>160</v>
      </c>
      <c r="F33" s="63">
        <v>0.05</v>
      </c>
      <c r="G33" s="17">
        <v>8</v>
      </c>
      <c r="H33" s="33">
        <v>2.530111</v>
      </c>
      <c r="I33" s="46">
        <v>0.02</v>
      </c>
      <c r="J33" s="33">
        <v>1.012044</v>
      </c>
      <c r="K33" s="37"/>
    </row>
    <row r="34" ht="25" customHeight="1" spans="1:11">
      <c r="A34" s="11">
        <v>18</v>
      </c>
      <c r="B34" s="11" t="s">
        <v>266</v>
      </c>
      <c r="C34" s="33" t="s">
        <v>261</v>
      </c>
      <c r="D34" s="11" t="s">
        <v>200</v>
      </c>
      <c r="E34" s="33">
        <v>148.7</v>
      </c>
      <c r="F34" s="63">
        <v>0.05</v>
      </c>
      <c r="G34" s="17">
        <v>7.435</v>
      </c>
      <c r="H34" s="33">
        <v>2.699027</v>
      </c>
      <c r="I34" s="46">
        <v>0.02</v>
      </c>
      <c r="J34" s="33">
        <v>1.079611</v>
      </c>
      <c r="K34" s="37"/>
    </row>
    <row r="35" ht="25" customHeight="1" spans="1:11">
      <c r="A35" s="11">
        <v>19</v>
      </c>
      <c r="B35" s="11" t="s">
        <v>267</v>
      </c>
      <c r="C35" s="33" t="s">
        <v>261</v>
      </c>
      <c r="D35" s="11" t="s">
        <v>200</v>
      </c>
      <c r="E35" s="33">
        <v>72.1</v>
      </c>
      <c r="F35" s="63">
        <v>0.05</v>
      </c>
      <c r="G35" s="17">
        <v>3.605</v>
      </c>
      <c r="H35" s="33">
        <v>1.077</v>
      </c>
      <c r="I35" s="46">
        <v>0.02</v>
      </c>
      <c r="J35" s="33">
        <v>0.4308</v>
      </c>
      <c r="K35" s="37"/>
    </row>
    <row r="36" ht="25" customHeight="1" spans="1:11">
      <c r="A36" s="11">
        <v>20</v>
      </c>
      <c r="B36" s="11" t="s">
        <v>268</v>
      </c>
      <c r="C36" s="33" t="s">
        <v>261</v>
      </c>
      <c r="D36" s="11" t="s">
        <v>200</v>
      </c>
      <c r="E36" s="33">
        <v>160</v>
      </c>
      <c r="F36" s="63">
        <v>0.05</v>
      </c>
      <c r="G36" s="17">
        <v>8</v>
      </c>
      <c r="H36" s="33">
        <v>2.656667</v>
      </c>
      <c r="I36" s="46">
        <v>0.02</v>
      </c>
      <c r="J36" s="33">
        <v>1.062667</v>
      </c>
      <c r="K36" s="37"/>
    </row>
    <row r="37" ht="25" customHeight="1" spans="1:11">
      <c r="A37" s="11">
        <v>21</v>
      </c>
      <c r="B37" s="27" t="s">
        <v>269</v>
      </c>
      <c r="C37" s="33" t="s">
        <v>261</v>
      </c>
      <c r="D37" s="11" t="s">
        <v>200</v>
      </c>
      <c r="E37" s="33">
        <v>130</v>
      </c>
      <c r="F37" s="63">
        <v>0.05</v>
      </c>
      <c r="G37" s="17">
        <v>6.5</v>
      </c>
      <c r="H37" s="33">
        <v>1.1</v>
      </c>
      <c r="I37" s="46">
        <v>0.02</v>
      </c>
      <c r="J37" s="33">
        <v>0.44</v>
      </c>
      <c r="K37" s="37"/>
    </row>
    <row r="38" ht="25" customHeight="1" spans="1:11">
      <c r="A38" s="11">
        <v>22</v>
      </c>
      <c r="B38" s="27" t="s">
        <v>270</v>
      </c>
      <c r="C38" s="33" t="s">
        <v>261</v>
      </c>
      <c r="D38" s="11" t="s">
        <v>200</v>
      </c>
      <c r="E38" s="33">
        <v>160</v>
      </c>
      <c r="F38" s="63">
        <v>0.05</v>
      </c>
      <c r="G38" s="17">
        <v>8</v>
      </c>
      <c r="H38" s="33">
        <v>1.325</v>
      </c>
      <c r="I38" s="46">
        <v>0.02</v>
      </c>
      <c r="J38" s="33">
        <v>0.53</v>
      </c>
      <c r="K38" s="37"/>
    </row>
    <row r="39" ht="25" customHeight="1" spans="1:11">
      <c r="A39" s="11">
        <v>23</v>
      </c>
      <c r="B39" s="27" t="s">
        <v>271</v>
      </c>
      <c r="C39" s="33" t="s">
        <v>261</v>
      </c>
      <c r="D39" s="11" t="s">
        <v>200</v>
      </c>
      <c r="E39" s="33">
        <v>160</v>
      </c>
      <c r="F39" s="63">
        <v>0.05</v>
      </c>
      <c r="G39" s="17">
        <v>8</v>
      </c>
      <c r="H39" s="33">
        <v>2.028375</v>
      </c>
      <c r="I39" s="46">
        <v>0.02</v>
      </c>
      <c r="J39" s="33">
        <v>0.81135</v>
      </c>
      <c r="K39" s="37"/>
    </row>
    <row r="40" ht="25" customHeight="1" spans="1:11">
      <c r="A40" s="11">
        <v>24</v>
      </c>
      <c r="B40" s="27" t="s">
        <v>272</v>
      </c>
      <c r="C40" s="33" t="s">
        <v>261</v>
      </c>
      <c r="D40" s="11" t="s">
        <v>200</v>
      </c>
      <c r="E40" s="33">
        <v>63.9</v>
      </c>
      <c r="F40" s="63">
        <v>0.05</v>
      </c>
      <c r="G40" s="17">
        <v>3.195</v>
      </c>
      <c r="H40" s="33">
        <v>0.86075</v>
      </c>
      <c r="I40" s="46">
        <v>0.02</v>
      </c>
      <c r="J40" s="33">
        <v>0.3443</v>
      </c>
      <c r="K40" s="37"/>
    </row>
    <row r="41" ht="25" customHeight="1" spans="1:11">
      <c r="A41" s="11">
        <v>25</v>
      </c>
      <c r="B41" s="27" t="s">
        <v>273</v>
      </c>
      <c r="C41" s="33" t="s">
        <v>261</v>
      </c>
      <c r="D41" s="11" t="s">
        <v>200</v>
      </c>
      <c r="E41" s="33">
        <v>74.4</v>
      </c>
      <c r="F41" s="63">
        <v>0.05</v>
      </c>
      <c r="G41" s="17">
        <v>3.72</v>
      </c>
      <c r="H41" s="33">
        <v>1.3485</v>
      </c>
      <c r="I41" s="46">
        <v>0.02</v>
      </c>
      <c r="J41" s="33">
        <v>0.5394</v>
      </c>
      <c r="K41" s="37"/>
    </row>
    <row r="42" ht="25" customHeight="1" spans="1:11">
      <c r="A42" s="11">
        <v>26</v>
      </c>
      <c r="B42" s="27" t="s">
        <v>274</v>
      </c>
      <c r="C42" s="33" t="s">
        <v>261</v>
      </c>
      <c r="D42" s="11" t="s">
        <v>200</v>
      </c>
      <c r="E42" s="33">
        <v>80</v>
      </c>
      <c r="F42" s="63">
        <v>0.05</v>
      </c>
      <c r="G42" s="17">
        <v>4</v>
      </c>
      <c r="H42" s="33">
        <v>1.425306</v>
      </c>
      <c r="I42" s="46">
        <v>0.02</v>
      </c>
      <c r="J42" s="33">
        <v>0.570122</v>
      </c>
      <c r="K42" s="37"/>
    </row>
    <row r="43" ht="25" customHeight="1" spans="1:11">
      <c r="A43" s="11">
        <v>27</v>
      </c>
      <c r="B43" s="11" t="s">
        <v>275</v>
      </c>
      <c r="C43" s="33" t="s">
        <v>261</v>
      </c>
      <c r="D43" s="11" t="s">
        <v>200</v>
      </c>
      <c r="E43" s="33">
        <v>37.1</v>
      </c>
      <c r="F43" s="63">
        <v>0.05</v>
      </c>
      <c r="G43" s="17">
        <v>1.855</v>
      </c>
      <c r="H43" s="33">
        <v>0.537069</v>
      </c>
      <c r="I43" s="46">
        <v>0.02</v>
      </c>
      <c r="J43" s="33">
        <v>0.214828</v>
      </c>
      <c r="K43" s="37"/>
    </row>
    <row r="44" ht="25" customHeight="1" spans="1:11">
      <c r="A44" s="11">
        <v>28</v>
      </c>
      <c r="B44" s="11" t="s">
        <v>276</v>
      </c>
      <c r="C44" s="33" t="s">
        <v>261</v>
      </c>
      <c r="D44" s="59" t="s">
        <v>277</v>
      </c>
      <c r="E44" s="33">
        <v>150</v>
      </c>
      <c r="F44" s="63">
        <v>0.05</v>
      </c>
      <c r="G44" s="17">
        <v>7.5</v>
      </c>
      <c r="H44" s="33">
        <v>1.229167</v>
      </c>
      <c r="I44" s="46">
        <v>0.02</v>
      </c>
      <c r="J44" s="33">
        <v>0.491667</v>
      </c>
      <c r="K44" s="37"/>
    </row>
    <row r="45" ht="25" customHeight="1" spans="1:11">
      <c r="A45" s="11">
        <v>29</v>
      </c>
      <c r="B45" s="11" t="s">
        <v>278</v>
      </c>
      <c r="C45" s="33" t="s">
        <v>261</v>
      </c>
      <c r="D45" s="59" t="s">
        <v>200</v>
      </c>
      <c r="E45" s="33">
        <v>30</v>
      </c>
      <c r="F45" s="63">
        <v>0.05</v>
      </c>
      <c r="G45" s="17">
        <v>1.5</v>
      </c>
      <c r="H45" s="33">
        <v>0.390833</v>
      </c>
      <c r="I45" s="46">
        <v>0.02</v>
      </c>
      <c r="J45" s="33">
        <v>0.156333</v>
      </c>
      <c r="K45" s="37"/>
    </row>
    <row r="46" ht="25" customHeight="1" spans="1:11">
      <c r="A46" s="11">
        <v>30</v>
      </c>
      <c r="B46" s="11" t="s">
        <v>279</v>
      </c>
      <c r="C46" s="33" t="s">
        <v>261</v>
      </c>
      <c r="D46" s="59" t="s">
        <v>200</v>
      </c>
      <c r="E46" s="33">
        <v>160</v>
      </c>
      <c r="F46" s="63">
        <v>0.05</v>
      </c>
      <c r="G46" s="17">
        <v>8</v>
      </c>
      <c r="H46" s="33">
        <v>4.456812</v>
      </c>
      <c r="I46" s="46">
        <v>0.02</v>
      </c>
      <c r="J46" s="33">
        <v>1.782725</v>
      </c>
      <c r="K46" s="37"/>
    </row>
    <row r="47" ht="25" customHeight="1" spans="1:11">
      <c r="A47" s="11">
        <v>31</v>
      </c>
      <c r="B47" s="11" t="s">
        <v>280</v>
      </c>
      <c r="C47" s="33" t="s">
        <v>261</v>
      </c>
      <c r="D47" s="59" t="s">
        <v>200</v>
      </c>
      <c r="E47" s="33">
        <v>80</v>
      </c>
      <c r="F47" s="63">
        <v>0.05</v>
      </c>
      <c r="G47" s="17">
        <v>4</v>
      </c>
      <c r="H47" s="33">
        <v>1.371639</v>
      </c>
      <c r="I47" s="46">
        <v>0.02</v>
      </c>
      <c r="J47" s="33">
        <v>0.548656</v>
      </c>
      <c r="K47" s="37"/>
    </row>
    <row r="48" ht="25" customHeight="1" spans="1:11">
      <c r="A48" s="11">
        <v>32</v>
      </c>
      <c r="B48" s="11" t="s">
        <v>281</v>
      </c>
      <c r="C48" s="33" t="s">
        <v>261</v>
      </c>
      <c r="D48" s="59" t="s">
        <v>200</v>
      </c>
      <c r="E48" s="33">
        <v>51</v>
      </c>
      <c r="F48" s="63">
        <v>0.05</v>
      </c>
      <c r="G48" s="17">
        <v>2.55</v>
      </c>
      <c r="H48" s="33">
        <v>0.815</v>
      </c>
      <c r="I48" s="46">
        <v>0.02</v>
      </c>
      <c r="J48" s="33">
        <v>0.326</v>
      </c>
      <c r="K48" s="37"/>
    </row>
    <row r="49" ht="25" customHeight="1" spans="1:11">
      <c r="A49" s="11">
        <v>33</v>
      </c>
      <c r="B49" s="11" t="s">
        <v>282</v>
      </c>
      <c r="C49" s="33" t="s">
        <v>261</v>
      </c>
      <c r="D49" s="59" t="s">
        <v>200</v>
      </c>
      <c r="E49" s="33">
        <v>20</v>
      </c>
      <c r="F49" s="63">
        <v>0.05</v>
      </c>
      <c r="G49" s="17">
        <v>1</v>
      </c>
      <c r="H49" s="33">
        <v>0.325</v>
      </c>
      <c r="I49" s="46">
        <v>0.02</v>
      </c>
      <c r="J49" s="33">
        <v>0.13</v>
      </c>
      <c r="K49" s="37"/>
    </row>
    <row r="50" ht="25" customHeight="1" spans="1:11">
      <c r="A50" s="11">
        <v>34</v>
      </c>
      <c r="B50" s="11" t="s">
        <v>283</v>
      </c>
      <c r="C50" s="33" t="s">
        <v>261</v>
      </c>
      <c r="D50" s="59" t="s">
        <v>200</v>
      </c>
      <c r="E50" s="33">
        <v>140</v>
      </c>
      <c r="F50" s="63">
        <v>0.05</v>
      </c>
      <c r="G50" s="17">
        <v>7</v>
      </c>
      <c r="H50" s="33">
        <v>2.038889</v>
      </c>
      <c r="I50" s="46">
        <v>0.02</v>
      </c>
      <c r="J50" s="33">
        <v>0.815556</v>
      </c>
      <c r="K50" s="37"/>
    </row>
    <row r="51" ht="25" customHeight="1" spans="1:11">
      <c r="A51" s="11">
        <v>35</v>
      </c>
      <c r="B51" s="11" t="s">
        <v>284</v>
      </c>
      <c r="C51" s="33" t="s">
        <v>261</v>
      </c>
      <c r="D51" s="59" t="s">
        <v>200</v>
      </c>
      <c r="E51" s="33">
        <v>80</v>
      </c>
      <c r="F51" s="63">
        <v>0.05</v>
      </c>
      <c r="G51" s="17">
        <v>4</v>
      </c>
      <c r="H51" s="33">
        <v>1.119514</v>
      </c>
      <c r="I51" s="46">
        <v>0.02</v>
      </c>
      <c r="J51" s="33">
        <v>0.447806</v>
      </c>
      <c r="K51" s="37"/>
    </row>
    <row r="52" ht="25" customHeight="1" spans="1:11">
      <c r="A52" s="11">
        <v>36</v>
      </c>
      <c r="B52" s="11" t="s">
        <v>285</v>
      </c>
      <c r="C52" s="33" t="s">
        <v>261</v>
      </c>
      <c r="D52" s="59" t="s">
        <v>200</v>
      </c>
      <c r="E52" s="33">
        <v>50</v>
      </c>
      <c r="F52" s="63">
        <v>0.05</v>
      </c>
      <c r="G52" s="17">
        <v>2.5</v>
      </c>
      <c r="H52" s="33">
        <v>0.536925</v>
      </c>
      <c r="I52" s="46">
        <v>0.02</v>
      </c>
      <c r="J52" s="33">
        <v>0.214769</v>
      </c>
      <c r="K52" s="37"/>
    </row>
    <row r="53" ht="25" customHeight="1" spans="1:11">
      <c r="A53" s="11">
        <v>37</v>
      </c>
      <c r="B53" s="11" t="s">
        <v>286</v>
      </c>
      <c r="C53" s="33" t="s">
        <v>261</v>
      </c>
      <c r="D53" s="59" t="s">
        <v>200</v>
      </c>
      <c r="E53" s="33">
        <v>70</v>
      </c>
      <c r="F53" s="63">
        <v>0.05</v>
      </c>
      <c r="G53" s="17">
        <v>3.5</v>
      </c>
      <c r="H53" s="33">
        <v>0.951666</v>
      </c>
      <c r="I53" s="46">
        <v>0.02</v>
      </c>
      <c r="J53" s="33">
        <v>0.380666</v>
      </c>
      <c r="K53" s="37"/>
    </row>
    <row r="54" ht="25" customHeight="1" spans="1:11">
      <c r="A54" s="11">
        <v>38</v>
      </c>
      <c r="B54" s="11" t="s">
        <v>287</v>
      </c>
      <c r="C54" s="33" t="s">
        <v>261</v>
      </c>
      <c r="D54" s="59" t="s">
        <v>200</v>
      </c>
      <c r="E54" s="33">
        <v>159.75</v>
      </c>
      <c r="F54" s="63">
        <v>0.05</v>
      </c>
      <c r="G54" s="17">
        <v>7.9875</v>
      </c>
      <c r="H54" s="33">
        <v>4.532277</v>
      </c>
      <c r="I54" s="46">
        <v>0.02</v>
      </c>
      <c r="J54" s="33">
        <v>1.812911</v>
      </c>
      <c r="K54" s="37"/>
    </row>
    <row r="55" ht="25" customHeight="1" spans="1:11">
      <c r="A55" s="11">
        <v>39</v>
      </c>
      <c r="B55" s="11" t="s">
        <v>288</v>
      </c>
      <c r="C55" s="33" t="s">
        <v>261</v>
      </c>
      <c r="D55" s="59" t="s">
        <v>200</v>
      </c>
      <c r="E55" s="33">
        <v>40</v>
      </c>
      <c r="F55" s="63">
        <v>0.05</v>
      </c>
      <c r="G55" s="17">
        <v>2</v>
      </c>
      <c r="H55" s="33">
        <v>0.523888</v>
      </c>
      <c r="I55" s="46">
        <v>0.02</v>
      </c>
      <c r="J55" s="33">
        <v>0.209555</v>
      </c>
      <c r="K55" s="37"/>
    </row>
    <row r="56" ht="25" customHeight="1" spans="1:11">
      <c r="A56" s="11">
        <v>40</v>
      </c>
      <c r="B56" s="11" t="s">
        <v>289</v>
      </c>
      <c r="C56" s="33" t="s">
        <v>261</v>
      </c>
      <c r="D56" s="59" t="s">
        <v>200</v>
      </c>
      <c r="E56" s="33">
        <v>75</v>
      </c>
      <c r="F56" s="63">
        <v>0.05</v>
      </c>
      <c r="G56" s="17">
        <v>3.75</v>
      </c>
      <c r="H56" s="33">
        <v>0.998472</v>
      </c>
      <c r="I56" s="46">
        <v>0.02</v>
      </c>
      <c r="J56" s="33">
        <v>0.399388</v>
      </c>
      <c r="K56" s="37"/>
    </row>
    <row r="57" ht="25" customHeight="1" spans="1:11">
      <c r="A57" s="11">
        <v>41</v>
      </c>
      <c r="B57" s="11" t="s">
        <v>290</v>
      </c>
      <c r="C57" s="33" t="s">
        <v>261</v>
      </c>
      <c r="D57" s="59" t="s">
        <v>200</v>
      </c>
      <c r="E57" s="33">
        <v>160</v>
      </c>
      <c r="F57" s="63">
        <v>0.05</v>
      </c>
      <c r="G57" s="17">
        <v>8</v>
      </c>
      <c r="H57" s="33">
        <v>2.860347</v>
      </c>
      <c r="I57" s="46">
        <v>0.02</v>
      </c>
      <c r="J57" s="33">
        <v>1.144138</v>
      </c>
      <c r="K57" s="37"/>
    </row>
    <row r="58" ht="25" customHeight="1" spans="1:11">
      <c r="A58" s="11">
        <v>42</v>
      </c>
      <c r="B58" s="11" t="s">
        <v>291</v>
      </c>
      <c r="C58" s="33" t="s">
        <v>261</v>
      </c>
      <c r="D58" s="59" t="s">
        <v>200</v>
      </c>
      <c r="E58" s="33">
        <v>80</v>
      </c>
      <c r="F58" s="63">
        <v>0.05</v>
      </c>
      <c r="G58" s="17">
        <v>4</v>
      </c>
      <c r="H58" s="11">
        <v>0.932638</v>
      </c>
      <c r="I58" s="46">
        <v>0.02</v>
      </c>
      <c r="J58" s="11">
        <v>0.373055</v>
      </c>
      <c r="K58" s="37"/>
    </row>
    <row r="59" ht="25" customHeight="1" spans="1:11">
      <c r="A59" s="11">
        <v>43</v>
      </c>
      <c r="B59" s="11" t="s">
        <v>292</v>
      </c>
      <c r="C59" s="33" t="s">
        <v>261</v>
      </c>
      <c r="D59" s="59" t="s">
        <v>200</v>
      </c>
      <c r="E59" s="33">
        <v>60</v>
      </c>
      <c r="F59" s="63">
        <v>0.05</v>
      </c>
      <c r="G59" s="17">
        <v>3</v>
      </c>
      <c r="H59" s="11">
        <v>0.852916</v>
      </c>
      <c r="I59" s="46">
        <v>0.02</v>
      </c>
      <c r="J59" s="11">
        <v>0.341166</v>
      </c>
      <c r="K59" s="37"/>
    </row>
    <row r="60" ht="25" customHeight="1" spans="1:11">
      <c r="A60" s="11">
        <v>44</v>
      </c>
      <c r="B60" s="11" t="s">
        <v>293</v>
      </c>
      <c r="C60" s="33" t="s">
        <v>261</v>
      </c>
      <c r="D60" s="59" t="s">
        <v>200</v>
      </c>
      <c r="E60" s="33">
        <v>100</v>
      </c>
      <c r="F60" s="63">
        <v>0.05</v>
      </c>
      <c r="G60" s="17">
        <v>5</v>
      </c>
      <c r="H60" s="11">
        <v>1.303582</v>
      </c>
      <c r="I60" s="46">
        <v>0.02</v>
      </c>
      <c r="J60" s="11">
        <v>0.521432</v>
      </c>
      <c r="K60" s="37"/>
    </row>
    <row r="61" ht="25" customHeight="1" spans="1:11">
      <c r="A61" s="11">
        <v>45</v>
      </c>
      <c r="B61" s="11" t="s">
        <v>294</v>
      </c>
      <c r="C61" s="33" t="s">
        <v>261</v>
      </c>
      <c r="D61" s="59" t="s">
        <v>200</v>
      </c>
      <c r="E61" s="33">
        <v>60</v>
      </c>
      <c r="F61" s="63">
        <v>0.05</v>
      </c>
      <c r="G61" s="17">
        <v>3</v>
      </c>
      <c r="H61" s="11">
        <v>0.7875</v>
      </c>
      <c r="I61" s="46">
        <v>0.02</v>
      </c>
      <c r="J61" s="11">
        <v>0.315</v>
      </c>
      <c r="K61" s="37"/>
    </row>
    <row r="62" ht="25" customHeight="1" spans="1:11">
      <c r="A62" s="11">
        <v>46</v>
      </c>
      <c r="B62" s="11" t="s">
        <v>295</v>
      </c>
      <c r="C62" s="33" t="s">
        <v>261</v>
      </c>
      <c r="D62" s="59" t="s">
        <v>200</v>
      </c>
      <c r="E62" s="33">
        <v>100</v>
      </c>
      <c r="F62" s="63">
        <v>0.05</v>
      </c>
      <c r="G62" s="17">
        <v>5</v>
      </c>
      <c r="H62" s="11">
        <v>0.975145</v>
      </c>
      <c r="I62" s="46">
        <v>0.02</v>
      </c>
      <c r="J62" s="11">
        <v>0.390058</v>
      </c>
      <c r="K62" s="37"/>
    </row>
    <row r="63" ht="25" customHeight="1" spans="1:11">
      <c r="A63" s="11">
        <v>47</v>
      </c>
      <c r="B63" s="11" t="s">
        <v>296</v>
      </c>
      <c r="C63" s="33" t="s">
        <v>261</v>
      </c>
      <c r="D63" s="59" t="s">
        <v>200</v>
      </c>
      <c r="E63" s="33">
        <v>160</v>
      </c>
      <c r="F63" s="63">
        <v>0.05</v>
      </c>
      <c r="G63" s="17">
        <v>8</v>
      </c>
      <c r="H63" s="11">
        <v>1.896805</v>
      </c>
      <c r="I63" s="46">
        <v>0.02</v>
      </c>
      <c r="J63" s="11">
        <v>0.758722</v>
      </c>
      <c r="K63" s="37"/>
    </row>
    <row r="64" ht="25" customHeight="1" spans="1:11">
      <c r="A64" s="11">
        <v>48</v>
      </c>
      <c r="B64" s="11" t="s">
        <v>297</v>
      </c>
      <c r="C64" s="33" t="s">
        <v>261</v>
      </c>
      <c r="D64" s="59" t="s">
        <v>200</v>
      </c>
      <c r="E64" s="33">
        <v>9.5</v>
      </c>
      <c r="F64" s="63">
        <v>0.05</v>
      </c>
      <c r="G64" s="17">
        <v>0.475</v>
      </c>
      <c r="H64" s="11">
        <v>0.113472</v>
      </c>
      <c r="I64" s="46">
        <v>0.02</v>
      </c>
      <c r="J64" s="11">
        <v>0.045388</v>
      </c>
      <c r="K64" s="37"/>
    </row>
    <row r="65" ht="25" customHeight="1" spans="1:11">
      <c r="A65" s="11">
        <v>49</v>
      </c>
      <c r="B65" s="11" t="s">
        <v>298</v>
      </c>
      <c r="C65" s="33" t="s">
        <v>261</v>
      </c>
      <c r="D65" s="59" t="s">
        <v>200</v>
      </c>
      <c r="E65" s="33">
        <v>100</v>
      </c>
      <c r="F65" s="63">
        <v>0.05</v>
      </c>
      <c r="G65" s="17">
        <v>5</v>
      </c>
      <c r="H65" s="59">
        <v>1.20329</v>
      </c>
      <c r="I65" s="46">
        <v>0.02</v>
      </c>
      <c r="J65" s="59">
        <v>0.481316</v>
      </c>
      <c r="K65" s="37"/>
    </row>
    <row r="66" ht="25" customHeight="1" spans="1:11">
      <c r="A66" s="11">
        <v>50</v>
      </c>
      <c r="B66" s="11" t="s">
        <v>298</v>
      </c>
      <c r="C66" s="33" t="s">
        <v>261</v>
      </c>
      <c r="D66" s="59" t="s">
        <v>200</v>
      </c>
      <c r="E66" s="33">
        <v>5.1</v>
      </c>
      <c r="F66" s="65">
        <v>0.088</v>
      </c>
      <c r="G66" s="17">
        <v>0.4488</v>
      </c>
      <c r="H66" s="59">
        <v>0.10472</v>
      </c>
      <c r="I66" s="46">
        <v>0.02</v>
      </c>
      <c r="J66" s="59">
        <v>0.041888</v>
      </c>
      <c r="K66" s="37"/>
    </row>
    <row r="67" ht="25" customHeight="1" spans="1:11">
      <c r="A67" s="11">
        <v>51</v>
      </c>
      <c r="B67" s="11" t="s">
        <v>299</v>
      </c>
      <c r="C67" s="33" t="s">
        <v>261</v>
      </c>
      <c r="D67" s="59" t="s">
        <v>200</v>
      </c>
      <c r="E67" s="33">
        <v>30</v>
      </c>
      <c r="F67" s="65">
        <v>0.0355</v>
      </c>
      <c r="G67" s="17">
        <v>1.065</v>
      </c>
      <c r="H67" s="11">
        <v>0.511792</v>
      </c>
      <c r="I67" s="46">
        <v>0.02</v>
      </c>
      <c r="J67" s="11">
        <v>0.204717</v>
      </c>
      <c r="K67" s="37"/>
    </row>
    <row r="68" ht="25" customHeight="1" spans="1:11">
      <c r="A68" s="11">
        <v>52</v>
      </c>
      <c r="B68" s="11" t="s">
        <v>300</v>
      </c>
      <c r="C68" s="33" t="s">
        <v>261</v>
      </c>
      <c r="D68" s="59" t="s">
        <v>200</v>
      </c>
      <c r="E68" s="33">
        <v>20</v>
      </c>
      <c r="F68" s="65">
        <v>0.1047</v>
      </c>
      <c r="G68" s="17">
        <v>2.094</v>
      </c>
      <c r="H68" s="11">
        <v>0.703817</v>
      </c>
      <c r="I68" s="46">
        <v>0.02</v>
      </c>
      <c r="J68" s="11">
        <v>0.281527</v>
      </c>
      <c r="K68" s="37"/>
    </row>
    <row r="69" ht="25" customHeight="1" spans="1:11">
      <c r="A69" s="11">
        <v>53</v>
      </c>
      <c r="B69" s="11" t="s">
        <v>301</v>
      </c>
      <c r="C69" s="59" t="s">
        <v>302</v>
      </c>
      <c r="D69" s="59" t="s">
        <v>200</v>
      </c>
      <c r="E69" s="33">
        <v>15</v>
      </c>
      <c r="F69" s="65">
        <v>0.0719</v>
      </c>
      <c r="G69" s="17">
        <v>1.0785</v>
      </c>
      <c r="H69" s="26">
        <v>0.0502</v>
      </c>
      <c r="I69" s="46">
        <v>0.02</v>
      </c>
      <c r="J69" s="79">
        <v>0.013767</v>
      </c>
      <c r="K69" s="37"/>
    </row>
    <row r="70" ht="25" customHeight="1" spans="1:11">
      <c r="A70" s="11">
        <v>54</v>
      </c>
      <c r="B70" s="11" t="s">
        <v>303</v>
      </c>
      <c r="C70" s="59" t="s">
        <v>302</v>
      </c>
      <c r="D70" s="59" t="s">
        <v>200</v>
      </c>
      <c r="E70" s="33">
        <v>6</v>
      </c>
      <c r="F70" s="61">
        <v>0.038</v>
      </c>
      <c r="G70" s="17">
        <v>0.228</v>
      </c>
      <c r="H70" s="33">
        <v>0.228</v>
      </c>
      <c r="I70" s="46">
        <v>0.02</v>
      </c>
      <c r="J70" s="33">
        <v>0.12</v>
      </c>
      <c r="K70" s="37"/>
    </row>
    <row r="71" ht="25" customHeight="1" spans="1:11">
      <c r="A71" s="11">
        <v>55</v>
      </c>
      <c r="B71" s="11" t="s">
        <v>303</v>
      </c>
      <c r="C71" s="59" t="s">
        <v>302</v>
      </c>
      <c r="D71" s="59" t="s">
        <v>200</v>
      </c>
      <c r="E71" s="33">
        <v>5.5</v>
      </c>
      <c r="F71" s="61">
        <v>0.038</v>
      </c>
      <c r="G71" s="17">
        <v>0.209</v>
      </c>
      <c r="H71" s="33">
        <v>0.209</v>
      </c>
      <c r="I71" s="46">
        <v>0.02</v>
      </c>
      <c r="J71" s="33">
        <v>0.11</v>
      </c>
      <c r="K71" s="37"/>
    </row>
    <row r="72" ht="25" customHeight="1" spans="1:11">
      <c r="A72" s="11">
        <v>56</v>
      </c>
      <c r="B72" s="11" t="s">
        <v>304</v>
      </c>
      <c r="C72" s="59" t="s">
        <v>302</v>
      </c>
      <c r="D72" s="59" t="s">
        <v>200</v>
      </c>
      <c r="E72" s="33">
        <v>10</v>
      </c>
      <c r="F72" s="61">
        <v>0.077</v>
      </c>
      <c r="G72" s="17">
        <v>0.77</v>
      </c>
      <c r="H72" s="26">
        <v>0.77</v>
      </c>
      <c r="I72" s="46">
        <v>0.02</v>
      </c>
      <c r="J72" s="26">
        <v>0.2</v>
      </c>
      <c r="K72" s="37"/>
    </row>
    <row r="73" ht="25" customHeight="1" spans="1:11">
      <c r="A73" s="11">
        <v>57</v>
      </c>
      <c r="B73" s="11" t="s">
        <v>305</v>
      </c>
      <c r="C73" s="59" t="s">
        <v>302</v>
      </c>
      <c r="D73" s="59" t="s">
        <v>200</v>
      </c>
      <c r="E73" s="33">
        <v>10</v>
      </c>
      <c r="F73" s="65">
        <v>0.0356</v>
      </c>
      <c r="G73" s="17">
        <v>0.356</v>
      </c>
      <c r="H73" s="33">
        <v>0.267</v>
      </c>
      <c r="I73" s="46">
        <v>0.02</v>
      </c>
      <c r="J73" s="33">
        <v>0.15</v>
      </c>
      <c r="K73" s="37"/>
    </row>
    <row r="74" ht="25" customHeight="1" spans="1:11">
      <c r="A74" s="11">
        <v>58</v>
      </c>
      <c r="B74" s="11" t="s">
        <v>306</v>
      </c>
      <c r="C74" s="59" t="s">
        <v>302</v>
      </c>
      <c r="D74" s="59" t="s">
        <v>200</v>
      </c>
      <c r="E74" s="33">
        <v>7.6</v>
      </c>
      <c r="F74" s="65">
        <v>0.0356</v>
      </c>
      <c r="G74" s="17">
        <v>0.27056</v>
      </c>
      <c r="H74" s="33">
        <v>0.2029</v>
      </c>
      <c r="I74" s="46">
        <v>0.02</v>
      </c>
      <c r="J74" s="33">
        <v>0.114</v>
      </c>
      <c r="K74" s="37"/>
    </row>
    <row r="75" ht="25" customHeight="1" spans="1:11">
      <c r="A75" s="57" t="s">
        <v>307</v>
      </c>
      <c r="B75" s="57"/>
      <c r="C75" s="59"/>
      <c r="D75" s="59"/>
      <c r="E75" s="33">
        <v>6000</v>
      </c>
      <c r="F75" s="66"/>
      <c r="G75" s="67">
        <v>1735.498</v>
      </c>
      <c r="H75" s="11">
        <v>235.5</v>
      </c>
      <c r="I75" s="46"/>
      <c r="J75" s="11">
        <v>120</v>
      </c>
      <c r="K75" s="47"/>
    </row>
    <row r="76" ht="25" customHeight="1" spans="1:11">
      <c r="A76" s="11">
        <v>59</v>
      </c>
      <c r="B76" s="11" t="s">
        <v>308</v>
      </c>
      <c r="C76" s="11" t="s">
        <v>309</v>
      </c>
      <c r="D76" s="11" t="s">
        <v>185</v>
      </c>
      <c r="E76" s="11">
        <v>6000</v>
      </c>
      <c r="F76" s="48">
        <v>0.0415</v>
      </c>
      <c r="G76" s="67">
        <v>1735.498</v>
      </c>
      <c r="H76" s="11">
        <v>235.5</v>
      </c>
      <c r="I76" s="46">
        <v>0.02</v>
      </c>
      <c r="J76" s="11">
        <v>120</v>
      </c>
      <c r="K76" s="47"/>
    </row>
    <row r="77" ht="25" customHeight="1" spans="1:11">
      <c r="A77" s="57" t="s">
        <v>310</v>
      </c>
      <c r="B77" s="57"/>
      <c r="C77" s="59"/>
      <c r="D77" s="59"/>
      <c r="E77" s="31">
        <v>12000</v>
      </c>
      <c r="F77" s="66"/>
      <c r="G77" s="32" t="s">
        <v>210</v>
      </c>
      <c r="H77" s="31">
        <v>351.58</v>
      </c>
      <c r="I77" s="46"/>
      <c r="J77" s="31">
        <v>200</v>
      </c>
      <c r="K77" s="47"/>
    </row>
    <row r="78" ht="25" customHeight="1" spans="1:11">
      <c r="A78" s="11">
        <v>60</v>
      </c>
      <c r="B78" s="31" t="s">
        <v>311</v>
      </c>
      <c r="C78" s="31" t="s">
        <v>312</v>
      </c>
      <c r="D78" s="31" t="s">
        <v>185</v>
      </c>
      <c r="E78" s="31">
        <v>12000</v>
      </c>
      <c r="F78" s="68">
        <v>0.044</v>
      </c>
      <c r="G78" s="32" t="s">
        <v>210</v>
      </c>
      <c r="H78" s="31">
        <v>351.58</v>
      </c>
      <c r="I78" s="39">
        <v>0.02</v>
      </c>
      <c r="J78" s="31">
        <v>200</v>
      </c>
      <c r="K78" s="47"/>
    </row>
    <row r="79" ht="25" customHeight="1" spans="1:11">
      <c r="A79" s="57" t="s">
        <v>313</v>
      </c>
      <c r="B79" s="57"/>
      <c r="C79" s="59"/>
      <c r="D79" s="59"/>
      <c r="E79" s="31">
        <f t="shared" ref="E79:H79" si="4">SUM(E80:E82)</f>
        <v>650</v>
      </c>
      <c r="F79" s="31"/>
      <c r="G79" s="31">
        <f t="shared" si="4"/>
        <v>0</v>
      </c>
      <c r="H79" s="31">
        <f t="shared" si="4"/>
        <v>351.58</v>
      </c>
      <c r="I79" s="31"/>
      <c r="J79" s="31">
        <f>SUM(J80:J82)</f>
        <v>7.82739726027397</v>
      </c>
      <c r="K79" s="47"/>
    </row>
    <row r="80" ht="25" customHeight="1" spans="1:11">
      <c r="A80" s="11">
        <v>61</v>
      </c>
      <c r="B80" s="27" t="s">
        <v>29</v>
      </c>
      <c r="C80" s="27" t="s">
        <v>184</v>
      </c>
      <c r="D80" s="31" t="s">
        <v>185</v>
      </c>
      <c r="E80" s="27">
        <v>50</v>
      </c>
      <c r="F80" s="28">
        <v>0.039</v>
      </c>
      <c r="G80" s="32"/>
      <c r="H80" s="31"/>
      <c r="I80" s="46">
        <v>0.02</v>
      </c>
      <c r="J80" s="36">
        <v>0.693150684931507</v>
      </c>
      <c r="K80" s="47"/>
    </row>
    <row r="81" ht="25" customHeight="1" spans="1:11">
      <c r="A81" s="11">
        <v>62</v>
      </c>
      <c r="B81" s="27"/>
      <c r="C81" s="27"/>
      <c r="D81" s="31" t="s">
        <v>185</v>
      </c>
      <c r="E81" s="27">
        <v>100</v>
      </c>
      <c r="F81" s="28">
        <v>0.039</v>
      </c>
      <c r="G81" s="32"/>
      <c r="H81" s="31"/>
      <c r="I81" s="46">
        <v>0.02</v>
      </c>
      <c r="J81" s="36">
        <v>1.07945205479452</v>
      </c>
      <c r="K81" s="47"/>
    </row>
    <row r="82" ht="25" customHeight="1" spans="1:11">
      <c r="A82" s="11">
        <v>63</v>
      </c>
      <c r="B82" s="11" t="s">
        <v>33</v>
      </c>
      <c r="C82" s="33" t="s">
        <v>208</v>
      </c>
      <c r="D82" s="31" t="s">
        <v>185</v>
      </c>
      <c r="E82" s="33">
        <v>500</v>
      </c>
      <c r="F82" s="34">
        <v>0.04</v>
      </c>
      <c r="G82" s="32" t="s">
        <v>210</v>
      </c>
      <c r="H82" s="31">
        <v>351.58</v>
      </c>
      <c r="I82" s="39">
        <v>0.02</v>
      </c>
      <c r="J82" s="36">
        <v>6.05479452054794</v>
      </c>
      <c r="K82" s="31"/>
    </row>
    <row r="83" ht="25" customHeight="1" spans="1:11">
      <c r="A83" s="69" t="s">
        <v>220</v>
      </c>
      <c r="B83" s="57"/>
      <c r="C83" s="59"/>
      <c r="D83" s="59"/>
      <c r="E83" s="58">
        <f t="shared" ref="E83:H83" si="5">E84+E107+E119+E126+E131+E138+E186</f>
        <v>59876.409812</v>
      </c>
      <c r="F83" s="58"/>
      <c r="G83" s="58">
        <f t="shared" si="5"/>
        <v>1775.58763528151</v>
      </c>
      <c r="H83" s="58">
        <f t="shared" si="5"/>
        <v>1315.23478528151</v>
      </c>
      <c r="I83" s="58"/>
      <c r="J83" s="58">
        <f>J84+J107+J119+J126+J131+J138+J186</f>
        <v>760.563327671233</v>
      </c>
      <c r="K83" s="47"/>
    </row>
    <row r="84" ht="25" customHeight="1" spans="1:11">
      <c r="A84" s="57" t="s">
        <v>314</v>
      </c>
      <c r="B84" s="57"/>
      <c r="C84" s="59"/>
      <c r="D84" s="59"/>
      <c r="E84" s="33">
        <f t="shared" ref="E84:H84" si="6">SUM(E85:E106)</f>
        <v>24797.199812</v>
      </c>
      <c r="F84" s="33"/>
      <c r="G84" s="33">
        <f t="shared" si="6"/>
        <v>715.163522281514</v>
      </c>
      <c r="H84" s="33">
        <f t="shared" si="6"/>
        <v>715.163522281514</v>
      </c>
      <c r="I84" s="33"/>
      <c r="J84" s="33">
        <f>SUM(J85:J106)</f>
        <v>352.75</v>
      </c>
      <c r="K84" s="47"/>
    </row>
    <row r="85" ht="25" customHeight="1" spans="1:11">
      <c r="A85" s="11">
        <v>64</v>
      </c>
      <c r="B85" s="27" t="s">
        <v>315</v>
      </c>
      <c r="C85" s="59" t="s">
        <v>316</v>
      </c>
      <c r="D85" s="27" t="s">
        <v>243</v>
      </c>
      <c r="E85" s="27">
        <v>500</v>
      </c>
      <c r="F85" s="60">
        <v>0.052</v>
      </c>
      <c r="G85" s="58">
        <v>9.03</v>
      </c>
      <c r="H85" s="58">
        <v>9.03</v>
      </c>
      <c r="I85" s="46">
        <v>0.02</v>
      </c>
      <c r="J85" s="27">
        <v>3.33</v>
      </c>
      <c r="K85" s="47"/>
    </row>
    <row r="86" ht="25" customHeight="1" spans="1:11">
      <c r="A86" s="11">
        <v>65</v>
      </c>
      <c r="B86" s="27" t="s">
        <v>317</v>
      </c>
      <c r="C86" s="31" t="s">
        <v>318</v>
      </c>
      <c r="D86" s="27" t="s">
        <v>188</v>
      </c>
      <c r="E86" s="70">
        <v>2408.000632</v>
      </c>
      <c r="F86" s="71">
        <v>0.04</v>
      </c>
      <c r="G86" s="58">
        <v>427.31</v>
      </c>
      <c r="H86" s="58">
        <v>427.31</v>
      </c>
      <c r="I86" s="46">
        <v>0.02</v>
      </c>
      <c r="J86" s="70">
        <v>200</v>
      </c>
      <c r="K86" s="47"/>
    </row>
    <row r="87" ht="25" customHeight="1" spans="1:11">
      <c r="A87" s="11"/>
      <c r="B87" s="27"/>
      <c r="C87" s="31"/>
      <c r="D87" s="27"/>
      <c r="E87" s="70">
        <v>2388</v>
      </c>
      <c r="F87" s="59"/>
      <c r="G87" s="58"/>
      <c r="H87" s="58"/>
      <c r="I87" s="46">
        <v>0.02</v>
      </c>
      <c r="J87" s="70"/>
      <c r="K87" s="47"/>
    </row>
    <row r="88" ht="25" customHeight="1" spans="1:11">
      <c r="A88" s="11"/>
      <c r="B88" s="27"/>
      <c r="C88" s="31"/>
      <c r="D88" s="27"/>
      <c r="E88" s="70">
        <v>1291</v>
      </c>
      <c r="F88" s="59"/>
      <c r="G88" s="58"/>
      <c r="H88" s="58"/>
      <c r="I88" s="46">
        <v>0.02</v>
      </c>
      <c r="J88" s="70"/>
      <c r="K88" s="47"/>
    </row>
    <row r="89" ht="25" customHeight="1" spans="1:11">
      <c r="A89" s="11"/>
      <c r="B89" s="27"/>
      <c r="C89" s="31"/>
      <c r="D89" s="27"/>
      <c r="E89" s="70">
        <v>1612.24258</v>
      </c>
      <c r="F89" s="59"/>
      <c r="G89" s="58"/>
      <c r="H89" s="58"/>
      <c r="I89" s="46">
        <v>0.02</v>
      </c>
      <c r="J89" s="70"/>
      <c r="K89" s="47"/>
    </row>
    <row r="90" ht="25" customHeight="1" spans="1:11">
      <c r="A90" s="11"/>
      <c r="B90" s="27"/>
      <c r="C90" s="31"/>
      <c r="D90" s="27"/>
      <c r="E90" s="70">
        <v>2983.4566</v>
      </c>
      <c r="F90" s="59"/>
      <c r="G90" s="58"/>
      <c r="H90" s="58"/>
      <c r="I90" s="46">
        <v>0.02</v>
      </c>
      <c r="J90" s="70"/>
      <c r="K90" s="47"/>
    </row>
    <row r="91" ht="25" customHeight="1" spans="1:11">
      <c r="A91" s="11">
        <v>66</v>
      </c>
      <c r="B91" s="27" t="s">
        <v>319</v>
      </c>
      <c r="C91" s="59" t="s">
        <v>247</v>
      </c>
      <c r="D91" s="26" t="s">
        <v>320</v>
      </c>
      <c r="E91" s="26">
        <v>5</v>
      </c>
      <c r="F91" s="72">
        <v>0.0355</v>
      </c>
      <c r="G91" s="73">
        <v>0.179965</v>
      </c>
      <c r="H91" s="73">
        <v>0.179965</v>
      </c>
      <c r="I91" s="46">
        <v>0.02</v>
      </c>
      <c r="J91" s="26">
        <v>0.04</v>
      </c>
      <c r="K91" s="47"/>
    </row>
    <row r="92" ht="25" customHeight="1" spans="1:11">
      <c r="A92" s="11"/>
      <c r="B92" s="27"/>
      <c r="C92" s="59"/>
      <c r="D92" s="26"/>
      <c r="E92" s="26">
        <v>20</v>
      </c>
      <c r="F92" s="72">
        <v>0.037</v>
      </c>
      <c r="G92" s="73">
        <v>0.750277</v>
      </c>
      <c r="H92" s="73">
        <v>0.750277</v>
      </c>
      <c r="I92" s="46">
        <v>0.02</v>
      </c>
      <c r="J92" s="26">
        <v>0.13</v>
      </c>
      <c r="K92" s="47"/>
    </row>
    <row r="93" ht="25" customHeight="1" spans="1:11">
      <c r="A93" s="11">
        <v>67</v>
      </c>
      <c r="B93" s="27" t="s">
        <v>321</v>
      </c>
      <c r="C93" s="59" t="s">
        <v>247</v>
      </c>
      <c r="D93" s="26" t="s">
        <v>320</v>
      </c>
      <c r="E93" s="26">
        <v>5</v>
      </c>
      <c r="F93" s="72">
        <v>0.0355</v>
      </c>
      <c r="G93" s="73">
        <v>0.179965</v>
      </c>
      <c r="H93" s="73">
        <v>0.179965</v>
      </c>
      <c r="I93" s="46">
        <v>0.02</v>
      </c>
      <c r="J93" s="26">
        <v>0.04</v>
      </c>
      <c r="K93" s="47"/>
    </row>
    <row r="94" ht="25" customHeight="1" spans="1:11">
      <c r="A94" s="11"/>
      <c r="B94" s="27"/>
      <c r="C94" s="59"/>
      <c r="D94" s="26"/>
      <c r="E94" s="26">
        <v>19.5</v>
      </c>
      <c r="F94" s="72">
        <v>0.037</v>
      </c>
      <c r="G94" s="73">
        <v>0.73152</v>
      </c>
      <c r="H94" s="73">
        <v>0.73152</v>
      </c>
      <c r="I94" s="46">
        <v>0.02</v>
      </c>
      <c r="J94" s="26">
        <v>0.26</v>
      </c>
      <c r="K94" s="47"/>
    </row>
    <row r="95" ht="25" customHeight="1" spans="1:11">
      <c r="A95" s="11">
        <v>68</v>
      </c>
      <c r="B95" s="27" t="s">
        <v>322</v>
      </c>
      <c r="C95" s="59" t="s">
        <v>247</v>
      </c>
      <c r="D95" s="26" t="s">
        <v>320</v>
      </c>
      <c r="E95" s="26">
        <v>20</v>
      </c>
      <c r="F95" s="72">
        <v>0.0355</v>
      </c>
      <c r="G95" s="73">
        <v>0.71986</v>
      </c>
      <c r="H95" s="73">
        <v>0.71986</v>
      </c>
      <c r="I95" s="46">
        <v>0.02</v>
      </c>
      <c r="J95" s="26">
        <v>0.13</v>
      </c>
      <c r="K95" s="47"/>
    </row>
    <row r="96" ht="25" customHeight="1" spans="1:11">
      <c r="A96" s="11">
        <v>69</v>
      </c>
      <c r="B96" s="27" t="s">
        <v>323</v>
      </c>
      <c r="C96" s="59" t="s">
        <v>247</v>
      </c>
      <c r="D96" s="26" t="s">
        <v>320</v>
      </c>
      <c r="E96" s="26">
        <v>20</v>
      </c>
      <c r="F96" s="72">
        <v>0.0355</v>
      </c>
      <c r="G96" s="73">
        <v>0.71986</v>
      </c>
      <c r="H96" s="73">
        <v>0.71986</v>
      </c>
      <c r="I96" s="46">
        <v>0.02</v>
      </c>
      <c r="J96" s="26">
        <v>0.16</v>
      </c>
      <c r="K96" s="47"/>
    </row>
    <row r="97" ht="25" customHeight="1" spans="1:11">
      <c r="A97" s="11">
        <v>70</v>
      </c>
      <c r="B97" s="27" t="s">
        <v>324</v>
      </c>
      <c r="C97" s="59" t="s">
        <v>247</v>
      </c>
      <c r="D97" s="26" t="s">
        <v>320</v>
      </c>
      <c r="E97" s="26">
        <v>20</v>
      </c>
      <c r="F97" s="72">
        <v>0.037</v>
      </c>
      <c r="G97" s="73">
        <v>0.750277</v>
      </c>
      <c r="H97" s="73">
        <v>0.750277</v>
      </c>
      <c r="I97" s="46">
        <v>0.02</v>
      </c>
      <c r="J97" s="26">
        <v>0.16</v>
      </c>
      <c r="K97" s="47"/>
    </row>
    <row r="98" ht="25" customHeight="1" spans="1:11">
      <c r="A98" s="11"/>
      <c r="B98" s="27"/>
      <c r="C98" s="59"/>
      <c r="D98" s="26"/>
      <c r="E98" s="26">
        <v>5</v>
      </c>
      <c r="F98" s="72">
        <v>0.0355</v>
      </c>
      <c r="G98" s="73">
        <v>0.179965</v>
      </c>
      <c r="H98" s="73">
        <v>0.179965</v>
      </c>
      <c r="I98" s="46">
        <v>0.02</v>
      </c>
      <c r="J98" s="26">
        <v>0.04</v>
      </c>
      <c r="K98" s="47"/>
    </row>
    <row r="99" ht="25" customHeight="1" spans="1:11">
      <c r="A99" s="27">
        <v>71</v>
      </c>
      <c r="B99" s="27" t="s">
        <v>325</v>
      </c>
      <c r="C99" s="74" t="s">
        <v>326</v>
      </c>
      <c r="D99" s="27" t="s">
        <v>188</v>
      </c>
      <c r="E99" s="27">
        <v>2000</v>
      </c>
      <c r="F99" s="75">
        <v>0.026</v>
      </c>
      <c r="G99" s="70">
        <v>274.611833281514</v>
      </c>
      <c r="H99" s="70">
        <v>274.611833281514</v>
      </c>
      <c r="I99" s="28">
        <v>0.0182</v>
      </c>
      <c r="J99" s="80">
        <v>34.68</v>
      </c>
      <c r="K99" s="81"/>
    </row>
    <row r="100" ht="25" customHeight="1" spans="1:11">
      <c r="A100" s="11"/>
      <c r="B100" s="27"/>
      <c r="C100" s="59"/>
      <c r="D100" s="27"/>
      <c r="E100" s="27">
        <v>3000</v>
      </c>
      <c r="F100" s="60">
        <v>0.0385</v>
      </c>
      <c r="G100" s="58"/>
      <c r="H100" s="58"/>
      <c r="I100" s="46">
        <v>0.02</v>
      </c>
      <c r="J100" s="80">
        <v>16.16</v>
      </c>
      <c r="K100" s="47"/>
    </row>
    <row r="101" ht="25" customHeight="1" spans="1:11">
      <c r="A101" s="11"/>
      <c r="B101" s="27"/>
      <c r="C101" s="59"/>
      <c r="D101" s="27"/>
      <c r="E101" s="27">
        <v>3000</v>
      </c>
      <c r="F101" s="71">
        <v>0.04</v>
      </c>
      <c r="G101" s="58"/>
      <c r="H101" s="58"/>
      <c r="I101" s="46">
        <v>0.02</v>
      </c>
      <c r="J101" s="80">
        <v>42.66</v>
      </c>
      <c r="K101" s="47"/>
    </row>
    <row r="102" ht="25" customHeight="1" spans="1:11">
      <c r="A102" s="11"/>
      <c r="B102" s="27"/>
      <c r="C102" s="59"/>
      <c r="D102" s="27"/>
      <c r="E102" s="27">
        <v>1000</v>
      </c>
      <c r="F102" s="60">
        <v>0.0415</v>
      </c>
      <c r="G102" s="58"/>
      <c r="H102" s="58"/>
      <c r="I102" s="46">
        <v>0.02</v>
      </c>
      <c r="J102" s="80">
        <v>14.22</v>
      </c>
      <c r="K102" s="47"/>
    </row>
    <row r="103" ht="25" customHeight="1" spans="1:11">
      <c r="A103" s="11"/>
      <c r="B103" s="27"/>
      <c r="C103" s="59"/>
      <c r="D103" s="27"/>
      <c r="E103" s="27">
        <v>1000</v>
      </c>
      <c r="F103" s="60">
        <v>0.0345</v>
      </c>
      <c r="G103" s="58"/>
      <c r="H103" s="58"/>
      <c r="I103" s="46">
        <v>0.02</v>
      </c>
      <c r="J103" s="80">
        <v>6.16</v>
      </c>
      <c r="K103" s="47"/>
    </row>
    <row r="104" ht="25" customHeight="1" spans="1:11">
      <c r="A104" s="11"/>
      <c r="B104" s="27"/>
      <c r="C104" s="59"/>
      <c r="D104" s="27"/>
      <c r="E104" s="27">
        <v>700</v>
      </c>
      <c r="F104" s="60">
        <v>0.037</v>
      </c>
      <c r="G104" s="58"/>
      <c r="H104" s="58"/>
      <c r="I104" s="46">
        <v>0.02</v>
      </c>
      <c r="J104" s="80">
        <v>12.01</v>
      </c>
      <c r="K104" s="47"/>
    </row>
    <row r="105" ht="25" customHeight="1" spans="1:11">
      <c r="A105" s="11"/>
      <c r="B105" s="27"/>
      <c r="C105" s="59"/>
      <c r="D105" s="27"/>
      <c r="E105" s="27">
        <v>800</v>
      </c>
      <c r="F105" s="60">
        <v>0.037</v>
      </c>
      <c r="G105" s="58"/>
      <c r="H105" s="58"/>
      <c r="I105" s="46">
        <v>0.02</v>
      </c>
      <c r="J105" s="80">
        <v>12.88</v>
      </c>
      <c r="K105" s="47"/>
    </row>
    <row r="106" ht="25" customHeight="1" spans="1:11">
      <c r="A106" s="11"/>
      <c r="B106" s="27"/>
      <c r="C106" s="59"/>
      <c r="D106" s="27"/>
      <c r="E106" s="27">
        <v>2000</v>
      </c>
      <c r="F106" s="60">
        <v>0.047</v>
      </c>
      <c r="G106" s="58"/>
      <c r="H106" s="58"/>
      <c r="I106" s="46">
        <v>0.02</v>
      </c>
      <c r="J106" s="80">
        <v>9.69</v>
      </c>
      <c r="K106" s="47"/>
    </row>
    <row r="107" ht="25" customHeight="1" spans="1:11">
      <c r="A107" s="57" t="s">
        <v>327</v>
      </c>
      <c r="B107" s="57"/>
      <c r="C107" s="59"/>
      <c r="D107" s="59"/>
      <c r="E107" s="33">
        <f t="shared" ref="E107:H107" si="7">SUM(E108:E118)</f>
        <v>2724</v>
      </c>
      <c r="F107" s="33"/>
      <c r="G107" s="33">
        <f t="shared" si="7"/>
        <v>164.196</v>
      </c>
      <c r="H107" s="33">
        <f t="shared" si="7"/>
        <v>102.34595</v>
      </c>
      <c r="I107" s="33"/>
      <c r="J107" s="33">
        <f>SUM(J108:J118)</f>
        <v>32.75314</v>
      </c>
      <c r="K107" s="47"/>
    </row>
    <row r="108" ht="25" customHeight="1" spans="1:11">
      <c r="A108" s="11">
        <v>72</v>
      </c>
      <c r="B108" s="11" t="s">
        <v>328</v>
      </c>
      <c r="C108" s="31" t="s">
        <v>250</v>
      </c>
      <c r="D108" s="31" t="s">
        <v>251</v>
      </c>
      <c r="E108" s="11">
        <v>100</v>
      </c>
      <c r="F108" s="76">
        <v>0.0365</v>
      </c>
      <c r="G108" s="17">
        <v>3.65</v>
      </c>
      <c r="H108" s="27">
        <v>3.45</v>
      </c>
      <c r="I108" s="46">
        <v>0.02</v>
      </c>
      <c r="J108" s="27">
        <v>1.46</v>
      </c>
      <c r="K108" s="37"/>
    </row>
    <row r="109" ht="25" customHeight="1" spans="1:11">
      <c r="A109" s="11">
        <v>73</v>
      </c>
      <c r="B109" s="11" t="s">
        <v>329</v>
      </c>
      <c r="C109" s="31" t="s">
        <v>330</v>
      </c>
      <c r="D109" s="31" t="s">
        <v>251</v>
      </c>
      <c r="E109" s="11">
        <v>10</v>
      </c>
      <c r="F109" s="48">
        <v>0.0645</v>
      </c>
      <c r="G109" s="17">
        <v>0.645</v>
      </c>
      <c r="H109" s="11">
        <v>0.2347</v>
      </c>
      <c r="I109" s="46">
        <v>0.02</v>
      </c>
      <c r="J109" s="11">
        <v>0.0756</v>
      </c>
      <c r="K109" s="37"/>
    </row>
    <row r="110" ht="25" customHeight="1" spans="1:11">
      <c r="A110" s="11">
        <v>74</v>
      </c>
      <c r="B110" s="11" t="s">
        <v>331</v>
      </c>
      <c r="C110" s="31" t="s">
        <v>330</v>
      </c>
      <c r="D110" s="31" t="s">
        <v>200</v>
      </c>
      <c r="E110" s="11">
        <v>45</v>
      </c>
      <c r="F110" s="76">
        <v>0.0645</v>
      </c>
      <c r="G110" s="17">
        <v>2.9025</v>
      </c>
      <c r="H110" s="11">
        <v>2.9025</v>
      </c>
      <c r="I110" s="46">
        <v>0.02</v>
      </c>
      <c r="J110" s="11">
        <v>0.9</v>
      </c>
      <c r="K110" s="37"/>
    </row>
    <row r="111" ht="25" customHeight="1" spans="1:11">
      <c r="A111" s="11">
        <v>75</v>
      </c>
      <c r="B111" s="11" t="s">
        <v>332</v>
      </c>
      <c r="C111" s="31" t="s">
        <v>330</v>
      </c>
      <c r="D111" s="31" t="s">
        <v>200</v>
      </c>
      <c r="E111" s="11">
        <v>10</v>
      </c>
      <c r="F111" s="48">
        <v>0.0435</v>
      </c>
      <c r="G111" s="17">
        <v>0.435</v>
      </c>
      <c r="H111" s="27">
        <v>0.435</v>
      </c>
      <c r="I111" s="46">
        <v>0.02</v>
      </c>
      <c r="J111" s="27">
        <v>0.2</v>
      </c>
      <c r="K111" s="37"/>
    </row>
    <row r="112" ht="25" customHeight="1" spans="1:11">
      <c r="A112" s="11">
        <v>76</v>
      </c>
      <c r="B112" s="11" t="s">
        <v>333</v>
      </c>
      <c r="C112" s="31" t="s">
        <v>302</v>
      </c>
      <c r="D112" s="31" t="s">
        <v>251</v>
      </c>
      <c r="E112" s="11">
        <v>150</v>
      </c>
      <c r="F112" s="76">
        <v>0.0375</v>
      </c>
      <c r="G112" s="17">
        <v>5.625</v>
      </c>
      <c r="H112" s="11">
        <v>1.47945</v>
      </c>
      <c r="I112" s="46">
        <v>0.02</v>
      </c>
      <c r="J112" s="11">
        <v>0.78904</v>
      </c>
      <c r="K112" s="37"/>
    </row>
    <row r="113" ht="25" customHeight="1" spans="1:11">
      <c r="A113" s="11">
        <v>77</v>
      </c>
      <c r="B113" s="11" t="s">
        <v>334</v>
      </c>
      <c r="C113" s="31" t="s">
        <v>335</v>
      </c>
      <c r="D113" s="31" t="s">
        <v>251</v>
      </c>
      <c r="E113" s="11">
        <v>34</v>
      </c>
      <c r="F113" s="48">
        <v>0.0365</v>
      </c>
      <c r="G113" s="17">
        <v>1.241</v>
      </c>
      <c r="H113" s="11">
        <v>0.99</v>
      </c>
      <c r="I113" s="46">
        <v>0.02</v>
      </c>
      <c r="J113" s="11">
        <v>0.4899</v>
      </c>
      <c r="K113" s="37"/>
    </row>
    <row r="114" ht="25" customHeight="1" spans="1:11">
      <c r="A114" s="11">
        <v>78</v>
      </c>
      <c r="B114" s="11" t="s">
        <v>334</v>
      </c>
      <c r="C114" s="31" t="s">
        <v>335</v>
      </c>
      <c r="D114" s="31" t="s">
        <v>251</v>
      </c>
      <c r="E114" s="11">
        <v>35</v>
      </c>
      <c r="F114" s="76">
        <v>0.0365</v>
      </c>
      <c r="G114" s="17">
        <v>1.2775</v>
      </c>
      <c r="H114" s="27">
        <v>0.2743</v>
      </c>
      <c r="I114" s="46">
        <v>0.02</v>
      </c>
      <c r="J114" s="27">
        <v>0.1956</v>
      </c>
      <c r="K114" s="37"/>
    </row>
    <row r="115" ht="25" customHeight="1" spans="1:11">
      <c r="A115" s="11">
        <v>79</v>
      </c>
      <c r="B115" s="11" t="s">
        <v>336</v>
      </c>
      <c r="C115" s="31" t="s">
        <v>335</v>
      </c>
      <c r="D115" s="31" t="s">
        <v>251</v>
      </c>
      <c r="E115" s="11">
        <v>300</v>
      </c>
      <c r="F115" s="48">
        <v>0.077</v>
      </c>
      <c r="G115" s="17">
        <v>23.1</v>
      </c>
      <c r="H115" s="11">
        <v>23.1</v>
      </c>
      <c r="I115" s="46">
        <v>0.02</v>
      </c>
      <c r="J115" s="11">
        <v>6</v>
      </c>
      <c r="K115" s="37"/>
    </row>
    <row r="116" ht="25" customHeight="1" spans="1:11">
      <c r="A116" s="11">
        <v>80</v>
      </c>
      <c r="B116" s="11" t="s">
        <v>337</v>
      </c>
      <c r="C116" s="31" t="s">
        <v>335</v>
      </c>
      <c r="D116" s="31" t="s">
        <v>200</v>
      </c>
      <c r="E116" s="11">
        <v>100</v>
      </c>
      <c r="F116" s="76">
        <v>0.082</v>
      </c>
      <c r="G116" s="17">
        <v>8.2</v>
      </c>
      <c r="H116" s="11">
        <v>6.83</v>
      </c>
      <c r="I116" s="46">
        <v>0.02</v>
      </c>
      <c r="J116" s="11">
        <v>2</v>
      </c>
      <c r="K116" s="37"/>
    </row>
    <row r="117" ht="25" customHeight="1" spans="1:11">
      <c r="A117" s="11">
        <v>81</v>
      </c>
      <c r="B117" s="11" t="s">
        <v>338</v>
      </c>
      <c r="C117" s="31" t="s">
        <v>335</v>
      </c>
      <c r="D117" s="31" t="s">
        <v>200</v>
      </c>
      <c r="E117" s="11">
        <v>40</v>
      </c>
      <c r="F117" s="48">
        <v>0.078</v>
      </c>
      <c r="G117" s="17">
        <v>3.12</v>
      </c>
      <c r="H117" s="27">
        <v>3.12</v>
      </c>
      <c r="I117" s="46">
        <v>0.02</v>
      </c>
      <c r="J117" s="27">
        <v>0.8</v>
      </c>
      <c r="K117" s="37"/>
    </row>
    <row r="118" ht="25" customHeight="1" spans="1:11">
      <c r="A118" s="11">
        <v>82</v>
      </c>
      <c r="B118" s="11" t="s">
        <v>339</v>
      </c>
      <c r="C118" s="31" t="s">
        <v>261</v>
      </c>
      <c r="D118" s="31" t="s">
        <v>185</v>
      </c>
      <c r="E118" s="11">
        <v>1900</v>
      </c>
      <c r="F118" s="77">
        <v>0.06</v>
      </c>
      <c r="G118" s="17">
        <v>114</v>
      </c>
      <c r="H118" s="11">
        <v>59.53</v>
      </c>
      <c r="I118" s="46">
        <v>0.02</v>
      </c>
      <c r="J118" s="11">
        <v>19.843</v>
      </c>
      <c r="K118" s="37"/>
    </row>
    <row r="119" ht="25" customHeight="1" spans="1:11">
      <c r="A119" s="57" t="s">
        <v>340</v>
      </c>
      <c r="B119" s="57"/>
      <c r="C119" s="31"/>
      <c r="D119" s="31"/>
      <c r="E119" s="11">
        <f t="shared" ref="E119:H119" si="8">SUM(E120:E125)</f>
        <v>779.6</v>
      </c>
      <c r="F119" s="11"/>
      <c r="G119" s="11">
        <f t="shared" si="8"/>
        <v>15.7208</v>
      </c>
      <c r="H119" s="11">
        <f t="shared" si="8"/>
        <v>25.825</v>
      </c>
      <c r="I119" s="11"/>
      <c r="J119" s="11">
        <f>SUM(J120:J125)</f>
        <v>7.5957</v>
      </c>
      <c r="K119" s="37"/>
    </row>
    <row r="120" ht="25" customHeight="1" spans="1:11">
      <c r="A120" s="11">
        <v>83</v>
      </c>
      <c r="B120" s="31" t="s">
        <v>341</v>
      </c>
      <c r="C120" s="31" t="s">
        <v>342</v>
      </c>
      <c r="D120" s="31" t="s">
        <v>251</v>
      </c>
      <c r="E120" s="31">
        <v>500</v>
      </c>
      <c r="F120" s="68">
        <v>0.045</v>
      </c>
      <c r="G120" s="32">
        <v>6.19</v>
      </c>
      <c r="H120" s="31">
        <v>6.19</v>
      </c>
      <c r="I120" s="39">
        <v>0.02</v>
      </c>
      <c r="J120" s="31">
        <v>2.75</v>
      </c>
      <c r="K120" s="37"/>
    </row>
    <row r="121" ht="25" customHeight="1" spans="1:11">
      <c r="A121" s="11">
        <v>84</v>
      </c>
      <c r="B121" s="31" t="s">
        <v>343</v>
      </c>
      <c r="C121" s="31" t="s">
        <v>312</v>
      </c>
      <c r="D121" s="31" t="s">
        <v>251</v>
      </c>
      <c r="E121" s="31">
        <v>150</v>
      </c>
      <c r="F121" s="68">
        <v>0.09</v>
      </c>
      <c r="G121" s="32" t="s">
        <v>344</v>
      </c>
      <c r="H121" s="31">
        <v>13.5</v>
      </c>
      <c r="I121" s="39">
        <v>0.02</v>
      </c>
      <c r="J121" s="31">
        <v>3</v>
      </c>
      <c r="K121" s="37"/>
    </row>
    <row r="122" ht="25" customHeight="1" spans="1:11">
      <c r="A122" s="11">
        <v>85</v>
      </c>
      <c r="B122" s="31" t="s">
        <v>345</v>
      </c>
      <c r="C122" s="31" t="s">
        <v>346</v>
      </c>
      <c r="D122" s="31" t="s">
        <v>200</v>
      </c>
      <c r="E122" s="31">
        <v>80</v>
      </c>
      <c r="F122" s="78">
        <v>0.0761</v>
      </c>
      <c r="G122" s="32">
        <v>6.088</v>
      </c>
      <c r="H122" s="31">
        <v>4.18</v>
      </c>
      <c r="I122" s="39">
        <v>0.02</v>
      </c>
      <c r="J122" s="31">
        <v>1.35</v>
      </c>
      <c r="K122" s="37"/>
    </row>
    <row r="123" ht="25" customHeight="1" spans="1:11">
      <c r="A123" s="11">
        <v>86</v>
      </c>
      <c r="B123" s="31" t="s">
        <v>347</v>
      </c>
      <c r="C123" s="31" t="s">
        <v>346</v>
      </c>
      <c r="D123" s="31" t="s">
        <v>200</v>
      </c>
      <c r="E123" s="31">
        <v>10</v>
      </c>
      <c r="F123" s="78">
        <v>0.0345</v>
      </c>
      <c r="G123" s="32">
        <v>0.435</v>
      </c>
      <c r="H123" s="31">
        <v>0</v>
      </c>
      <c r="I123" s="39">
        <v>0.02</v>
      </c>
      <c r="J123" s="31">
        <v>0.0257</v>
      </c>
      <c r="K123" s="37"/>
    </row>
    <row r="124" ht="25" customHeight="1" spans="1:11">
      <c r="A124" s="11">
        <v>87</v>
      </c>
      <c r="B124" s="31" t="s">
        <v>348</v>
      </c>
      <c r="C124" s="31" t="s">
        <v>346</v>
      </c>
      <c r="D124" s="31" t="s">
        <v>200</v>
      </c>
      <c r="E124" s="31">
        <v>9.6</v>
      </c>
      <c r="F124" s="78">
        <v>0.0355</v>
      </c>
      <c r="G124" s="32">
        <v>0.3408</v>
      </c>
      <c r="H124" s="31">
        <v>0.185</v>
      </c>
      <c r="I124" s="39">
        <v>0.02</v>
      </c>
      <c r="J124" s="31">
        <v>0.09</v>
      </c>
      <c r="K124" s="37"/>
    </row>
    <row r="125" ht="25" customHeight="1" spans="1:11">
      <c r="A125" s="11">
        <v>88</v>
      </c>
      <c r="B125" s="59" t="s">
        <v>349</v>
      </c>
      <c r="C125" s="59" t="s">
        <v>346</v>
      </c>
      <c r="D125" s="59" t="s">
        <v>200</v>
      </c>
      <c r="E125" s="59">
        <v>30</v>
      </c>
      <c r="F125" s="78">
        <v>0.0889</v>
      </c>
      <c r="G125" s="64">
        <v>2.667</v>
      </c>
      <c r="H125" s="59">
        <v>1.77</v>
      </c>
      <c r="I125" s="39">
        <v>0.02</v>
      </c>
      <c r="J125" s="59">
        <v>0.38</v>
      </c>
      <c r="K125" s="37"/>
    </row>
    <row r="126" ht="25" customHeight="1" spans="1:11">
      <c r="A126" s="57" t="s">
        <v>350</v>
      </c>
      <c r="B126" s="57"/>
      <c r="C126" s="31"/>
      <c r="D126" s="31"/>
      <c r="E126" s="11">
        <f t="shared" ref="E126:H126" si="9">SUM(E127:E130)</f>
        <v>6870.61</v>
      </c>
      <c r="F126" s="11"/>
      <c r="G126" s="11">
        <f t="shared" si="9"/>
        <v>245.880913</v>
      </c>
      <c r="H126" s="11">
        <f t="shared" si="9"/>
        <v>245.880913</v>
      </c>
      <c r="I126" s="11"/>
      <c r="J126" s="11">
        <f>SUM(J127:J130)</f>
        <v>114.78</v>
      </c>
      <c r="K126" s="37"/>
    </row>
    <row r="127" ht="25" customHeight="1" spans="1:11">
      <c r="A127" s="11">
        <v>89</v>
      </c>
      <c r="B127" s="11" t="s">
        <v>351</v>
      </c>
      <c r="C127" s="11" t="s">
        <v>352</v>
      </c>
      <c r="D127" s="31" t="s">
        <v>251</v>
      </c>
      <c r="E127" s="11">
        <v>200</v>
      </c>
      <c r="F127" s="48">
        <v>0.0612</v>
      </c>
      <c r="G127" s="11">
        <v>7.14</v>
      </c>
      <c r="H127" s="11">
        <v>7.14</v>
      </c>
      <c r="I127" s="39">
        <v>0.02</v>
      </c>
      <c r="J127" s="82">
        <v>2.33</v>
      </c>
      <c r="K127" s="37"/>
    </row>
    <row r="128" ht="25" customHeight="1" spans="1:11">
      <c r="A128" s="11">
        <v>90</v>
      </c>
      <c r="B128" s="11" t="s">
        <v>353</v>
      </c>
      <c r="C128" s="11" t="s">
        <v>354</v>
      </c>
      <c r="D128" s="31" t="s">
        <v>251</v>
      </c>
      <c r="E128" s="11">
        <v>6380.61</v>
      </c>
      <c r="F128" s="48">
        <v>0.043</v>
      </c>
      <c r="G128" s="11">
        <v>223.96</v>
      </c>
      <c r="H128" s="11">
        <v>223.96</v>
      </c>
      <c r="I128" s="39">
        <v>0.02</v>
      </c>
      <c r="J128" s="11">
        <v>108</v>
      </c>
      <c r="K128" s="37"/>
    </row>
    <row r="129" ht="25" customHeight="1" spans="1:11">
      <c r="A129" s="11">
        <v>91</v>
      </c>
      <c r="B129" s="11" t="s">
        <v>355</v>
      </c>
      <c r="C129" s="11" t="s">
        <v>356</v>
      </c>
      <c r="D129" s="31" t="s">
        <v>200</v>
      </c>
      <c r="E129" s="11">
        <v>150</v>
      </c>
      <c r="F129" s="48">
        <v>0.066</v>
      </c>
      <c r="G129" s="11">
        <v>6.44</v>
      </c>
      <c r="H129" s="11">
        <v>6.44</v>
      </c>
      <c r="I129" s="39">
        <v>0.02</v>
      </c>
      <c r="J129" s="11">
        <v>2.12</v>
      </c>
      <c r="K129" s="37"/>
    </row>
    <row r="130" ht="25" customHeight="1" spans="1:11">
      <c r="A130" s="11">
        <v>92</v>
      </c>
      <c r="B130" s="11" t="s">
        <v>357</v>
      </c>
      <c r="C130" s="11" t="s">
        <v>356</v>
      </c>
      <c r="D130" s="31" t="s">
        <v>200</v>
      </c>
      <c r="E130" s="11">
        <v>140</v>
      </c>
      <c r="F130" s="28">
        <v>0.075</v>
      </c>
      <c r="G130" s="83">
        <f>0.320833+2.683333+2.682581+2.654166</f>
        <v>8.340913</v>
      </c>
      <c r="H130" s="83">
        <f>0.320833+2.683333+2.682581+2.654166</f>
        <v>8.340913</v>
      </c>
      <c r="I130" s="39">
        <v>0.02</v>
      </c>
      <c r="J130" s="26">
        <v>2.33</v>
      </c>
      <c r="K130" s="37"/>
    </row>
    <row r="131" ht="25" customHeight="1" spans="1:11">
      <c r="A131" s="57" t="s">
        <v>358</v>
      </c>
      <c r="B131" s="57"/>
      <c r="C131" s="31"/>
      <c r="D131" s="31"/>
      <c r="E131" s="11">
        <f t="shared" ref="E131:H131" si="10">SUM(E132:E137)</f>
        <v>3370</v>
      </c>
      <c r="F131" s="11"/>
      <c r="G131" s="11">
        <f t="shared" si="10"/>
        <v>561.3726</v>
      </c>
      <c r="H131" s="11">
        <f t="shared" si="10"/>
        <v>152.7656</v>
      </c>
      <c r="I131" s="11"/>
      <c r="J131" s="11">
        <f>SUM(J132:J137)</f>
        <v>37.2</v>
      </c>
      <c r="K131" s="37"/>
    </row>
    <row r="132" ht="25" customHeight="1" spans="1:11">
      <c r="A132" s="11">
        <v>93</v>
      </c>
      <c r="B132" s="11" t="s">
        <v>359</v>
      </c>
      <c r="C132" s="11" t="s">
        <v>360</v>
      </c>
      <c r="D132" s="11" t="s">
        <v>251</v>
      </c>
      <c r="E132" s="11">
        <v>2000</v>
      </c>
      <c r="F132" s="48">
        <v>0.0345</v>
      </c>
      <c r="G132" s="17">
        <v>400</v>
      </c>
      <c r="H132" s="11">
        <v>29.66</v>
      </c>
      <c r="I132" s="46">
        <v>0.02</v>
      </c>
      <c r="J132" s="64">
        <f>(E132*I132/12)*4</f>
        <v>13.3333333333333</v>
      </c>
      <c r="K132" s="37"/>
    </row>
    <row r="133" ht="25" customHeight="1" spans="1:11">
      <c r="A133" s="11">
        <v>94</v>
      </c>
      <c r="B133" s="11" t="s">
        <v>361</v>
      </c>
      <c r="C133" s="11" t="s">
        <v>362</v>
      </c>
      <c r="D133" s="11" t="s">
        <v>251</v>
      </c>
      <c r="E133" s="11">
        <v>120</v>
      </c>
      <c r="F133" s="84">
        <v>0.08268</v>
      </c>
      <c r="G133" s="17">
        <v>9.9216</v>
      </c>
      <c r="H133" s="11">
        <v>9.9216</v>
      </c>
      <c r="I133" s="46">
        <v>0.02</v>
      </c>
      <c r="J133" s="64">
        <f>(E133*I133/12)*8</f>
        <v>1.6</v>
      </c>
      <c r="K133" s="37"/>
    </row>
    <row r="134" ht="25" customHeight="1" spans="1:11">
      <c r="A134" s="11"/>
      <c r="B134" s="11"/>
      <c r="C134" s="11"/>
      <c r="D134" s="11"/>
      <c r="E134" s="11">
        <v>200</v>
      </c>
      <c r="F134" s="84">
        <v>0.0826</v>
      </c>
      <c r="G134" s="17">
        <v>16.52</v>
      </c>
      <c r="H134" s="11">
        <v>0</v>
      </c>
      <c r="I134" s="46">
        <v>0.02</v>
      </c>
      <c r="J134" s="64">
        <f>(E134*I134/12)*4</f>
        <v>1.33333333333333</v>
      </c>
      <c r="K134" s="37"/>
    </row>
    <row r="135" ht="25" customHeight="1" spans="1:11">
      <c r="A135" s="11">
        <v>95</v>
      </c>
      <c r="B135" s="11" t="s">
        <v>363</v>
      </c>
      <c r="C135" s="11" t="s">
        <v>362</v>
      </c>
      <c r="D135" s="11" t="s">
        <v>200</v>
      </c>
      <c r="E135" s="11">
        <v>30</v>
      </c>
      <c r="F135" s="48">
        <v>0.0834</v>
      </c>
      <c r="G135" s="17">
        <v>7.506</v>
      </c>
      <c r="H135" s="11">
        <v>0</v>
      </c>
      <c r="I135" s="46">
        <v>0.02</v>
      </c>
      <c r="J135" s="64">
        <f>(E135*I135/12)*12</f>
        <v>0.6</v>
      </c>
      <c r="K135" s="37"/>
    </row>
    <row r="136" ht="25" customHeight="1" spans="1:11">
      <c r="A136" s="11"/>
      <c r="B136" s="11"/>
      <c r="C136" s="11"/>
      <c r="D136" s="11"/>
      <c r="E136" s="11">
        <v>20</v>
      </c>
      <c r="F136" s="84">
        <v>0.07535</v>
      </c>
      <c r="G136" s="17">
        <v>4.521</v>
      </c>
      <c r="H136" s="11">
        <v>0</v>
      </c>
      <c r="I136" s="46">
        <v>0.02</v>
      </c>
      <c r="J136" s="64">
        <f>(E136*I136/12)*10</f>
        <v>0.333333333333333</v>
      </c>
      <c r="K136" s="37"/>
    </row>
    <row r="137" ht="25" customHeight="1" spans="1:11">
      <c r="A137" s="11">
        <v>96</v>
      </c>
      <c r="B137" s="11" t="s">
        <v>364</v>
      </c>
      <c r="C137" s="11" t="s">
        <v>365</v>
      </c>
      <c r="D137" s="11" t="s">
        <v>251</v>
      </c>
      <c r="E137" s="11">
        <v>1000</v>
      </c>
      <c r="F137" s="85">
        <v>0.054</v>
      </c>
      <c r="G137" s="17">
        <v>122.904</v>
      </c>
      <c r="H137" s="11">
        <v>113.184</v>
      </c>
      <c r="I137" s="46">
        <v>0.02</v>
      </c>
      <c r="J137" s="64">
        <f>(E137*I137/12)*12</f>
        <v>20</v>
      </c>
      <c r="K137" s="37"/>
    </row>
    <row r="138" ht="25" customHeight="1" spans="1:11">
      <c r="A138" s="86" t="s">
        <v>366</v>
      </c>
      <c r="B138" s="57"/>
      <c r="C138" s="31"/>
      <c r="D138" s="31"/>
      <c r="E138" s="11">
        <f t="shared" ref="E138:H138" si="11">SUM(E139:E185)</f>
        <v>18335</v>
      </c>
      <c r="F138" s="11"/>
      <c r="G138" s="11">
        <f t="shared" si="11"/>
        <v>0</v>
      </c>
      <c r="H138" s="11">
        <f t="shared" si="11"/>
        <v>0</v>
      </c>
      <c r="I138" s="11"/>
      <c r="J138" s="82">
        <f>SUM(J139:J185)</f>
        <v>177.499287671233</v>
      </c>
      <c r="K138" s="37"/>
    </row>
    <row r="139" ht="25" customHeight="1" spans="1:11">
      <c r="A139" s="11">
        <v>97</v>
      </c>
      <c r="B139" s="11" t="s">
        <v>221</v>
      </c>
      <c r="C139" s="11" t="s">
        <v>15</v>
      </c>
      <c r="D139" s="11" t="s">
        <v>185</v>
      </c>
      <c r="E139" s="11">
        <v>700</v>
      </c>
      <c r="F139" s="16">
        <v>0.0835</v>
      </c>
      <c r="G139" s="17"/>
      <c r="H139" s="27"/>
      <c r="I139" s="29">
        <v>0.02</v>
      </c>
      <c r="J139" s="36">
        <v>11.1616438356164</v>
      </c>
      <c r="K139" s="37"/>
    </row>
    <row r="140" ht="25" customHeight="1" spans="1:11">
      <c r="A140" s="11"/>
      <c r="B140" s="11"/>
      <c r="C140" s="11"/>
      <c r="D140" s="11"/>
      <c r="E140" s="11">
        <v>1500</v>
      </c>
      <c r="F140" s="16">
        <v>0.0835</v>
      </c>
      <c r="G140" s="17"/>
      <c r="H140" s="27"/>
      <c r="I140" s="29">
        <v>0.02</v>
      </c>
      <c r="J140" s="36">
        <v>17.0958904109589</v>
      </c>
      <c r="K140" s="37"/>
    </row>
    <row r="141" ht="25" customHeight="1" spans="1:11">
      <c r="A141" s="11"/>
      <c r="B141" s="11"/>
      <c r="C141" s="11"/>
      <c r="D141" s="11"/>
      <c r="E141" s="11">
        <v>300</v>
      </c>
      <c r="F141" s="16">
        <v>0.0835</v>
      </c>
      <c r="G141" s="17"/>
      <c r="H141" s="27"/>
      <c r="I141" s="29">
        <v>0.02</v>
      </c>
      <c r="J141" s="36">
        <v>0.986301369863014</v>
      </c>
      <c r="K141" s="37"/>
    </row>
    <row r="142" ht="25" customHeight="1" spans="1:11">
      <c r="A142" s="11"/>
      <c r="B142" s="11"/>
      <c r="C142" s="11"/>
      <c r="D142" s="11"/>
      <c r="E142" s="11">
        <v>500</v>
      </c>
      <c r="F142" s="16">
        <v>0.0748</v>
      </c>
      <c r="G142" s="17"/>
      <c r="H142" s="27"/>
      <c r="I142" s="29">
        <v>0.02</v>
      </c>
      <c r="J142" s="36">
        <v>6.52054794520548</v>
      </c>
      <c r="K142" s="37"/>
    </row>
    <row r="143" ht="25" customHeight="1" spans="1:11">
      <c r="A143" s="11"/>
      <c r="B143" s="11"/>
      <c r="C143" s="11"/>
      <c r="D143" s="11"/>
      <c r="E143" s="11">
        <v>1290</v>
      </c>
      <c r="F143" s="16">
        <v>0.0748</v>
      </c>
      <c r="G143" s="17"/>
      <c r="H143" s="27"/>
      <c r="I143" s="29">
        <v>0.02</v>
      </c>
      <c r="J143" s="36">
        <v>12.2284931506849</v>
      </c>
      <c r="K143" s="37"/>
    </row>
    <row r="144" ht="25" customHeight="1" spans="1:11">
      <c r="A144" s="11"/>
      <c r="B144" s="11"/>
      <c r="C144" s="11"/>
      <c r="D144" s="11"/>
      <c r="E144" s="11">
        <v>600</v>
      </c>
      <c r="F144" s="16">
        <v>0.0745</v>
      </c>
      <c r="G144" s="17"/>
      <c r="H144" s="27"/>
      <c r="I144" s="29">
        <v>0.02</v>
      </c>
      <c r="J144" s="36">
        <v>2.53150684931507</v>
      </c>
      <c r="K144" s="37"/>
    </row>
    <row r="145" ht="25" customHeight="1" spans="1:11">
      <c r="A145" s="11"/>
      <c r="B145" s="11"/>
      <c r="C145" s="11"/>
      <c r="D145" s="11"/>
      <c r="E145" s="11">
        <v>495</v>
      </c>
      <c r="F145" s="16">
        <v>0.066</v>
      </c>
      <c r="G145" s="17"/>
      <c r="H145" s="27"/>
      <c r="I145" s="29">
        <v>0.02</v>
      </c>
      <c r="J145" s="36">
        <v>7.67589041095891</v>
      </c>
      <c r="K145" s="37"/>
    </row>
    <row r="146" ht="25" customHeight="1" spans="1:11">
      <c r="A146" s="11"/>
      <c r="B146" s="11"/>
      <c r="C146" s="11"/>
      <c r="D146" s="11"/>
      <c r="E146" s="11">
        <v>100</v>
      </c>
      <c r="F146" s="16">
        <v>0.066</v>
      </c>
      <c r="G146" s="17"/>
      <c r="H146" s="27"/>
      <c r="I146" s="29">
        <v>0.02</v>
      </c>
      <c r="J146" s="36">
        <v>0.427397260273973</v>
      </c>
      <c r="K146" s="37"/>
    </row>
    <row r="147" ht="25" customHeight="1" spans="1:11">
      <c r="A147" s="11"/>
      <c r="B147" s="11"/>
      <c r="C147" s="11"/>
      <c r="D147" s="11"/>
      <c r="E147" s="11">
        <v>100</v>
      </c>
      <c r="F147" s="16">
        <v>0.066</v>
      </c>
      <c r="G147" s="17"/>
      <c r="H147" s="27"/>
      <c r="I147" s="29">
        <v>0.02</v>
      </c>
      <c r="J147" s="36">
        <v>1.43561643835616</v>
      </c>
      <c r="K147" s="37"/>
    </row>
    <row r="148" ht="25" customHeight="1" spans="1:11">
      <c r="A148" s="11"/>
      <c r="B148" s="11"/>
      <c r="C148" s="11"/>
      <c r="D148" s="11"/>
      <c r="E148" s="11">
        <v>300</v>
      </c>
      <c r="F148" s="16">
        <v>0.05</v>
      </c>
      <c r="G148" s="17"/>
      <c r="H148" s="27"/>
      <c r="I148" s="29">
        <v>0.02</v>
      </c>
      <c r="J148" s="36">
        <v>6</v>
      </c>
      <c r="K148" s="37"/>
    </row>
    <row r="149" ht="25" customHeight="1" spans="1:11">
      <c r="A149" s="11">
        <v>98</v>
      </c>
      <c r="B149" s="27" t="s">
        <v>20</v>
      </c>
      <c r="C149" s="26" t="s">
        <v>187</v>
      </c>
      <c r="D149" s="27" t="s">
        <v>188</v>
      </c>
      <c r="E149" s="27">
        <v>2000</v>
      </c>
      <c r="F149" s="28">
        <v>0.0435</v>
      </c>
      <c r="G149" s="17"/>
      <c r="H149" s="27"/>
      <c r="I149" s="29">
        <v>0.02</v>
      </c>
      <c r="J149" s="36">
        <v>28.0547945205479</v>
      </c>
      <c r="K149" s="37"/>
    </row>
    <row r="150" ht="25" customHeight="1" spans="1:11">
      <c r="A150" s="11"/>
      <c r="B150" s="27"/>
      <c r="C150" s="26"/>
      <c r="D150" s="27"/>
      <c r="E150" s="27">
        <v>1000</v>
      </c>
      <c r="F150" s="28">
        <v>0.0435</v>
      </c>
      <c r="G150" s="17"/>
      <c r="H150" s="27"/>
      <c r="I150" s="29">
        <v>0.02</v>
      </c>
      <c r="J150" s="36">
        <v>11.3972602739726</v>
      </c>
      <c r="K150" s="37"/>
    </row>
    <row r="151" ht="25" customHeight="1" spans="1:11">
      <c r="A151" s="11"/>
      <c r="B151" s="27"/>
      <c r="C151" s="26"/>
      <c r="D151" s="27"/>
      <c r="E151" s="27">
        <v>1000</v>
      </c>
      <c r="F151" s="28">
        <v>0.0435</v>
      </c>
      <c r="G151" s="17"/>
      <c r="H151" s="27"/>
      <c r="I151" s="29">
        <v>0.02</v>
      </c>
      <c r="J151" s="36">
        <v>10.4109589041096</v>
      </c>
      <c r="K151" s="37"/>
    </row>
    <row r="152" ht="25" customHeight="1" spans="1:11">
      <c r="A152" s="11">
        <v>99</v>
      </c>
      <c r="B152" s="27" t="s">
        <v>222</v>
      </c>
      <c r="C152" s="27" t="s">
        <v>190</v>
      </c>
      <c r="D152" s="27" t="s">
        <v>188</v>
      </c>
      <c r="E152" s="27">
        <v>300</v>
      </c>
      <c r="F152" s="28">
        <v>0.0997</v>
      </c>
      <c r="G152" s="17"/>
      <c r="H152" s="27"/>
      <c r="I152" s="29">
        <v>0.02</v>
      </c>
      <c r="J152" s="36">
        <v>6</v>
      </c>
      <c r="K152" s="37"/>
    </row>
    <row r="153" ht="25" customHeight="1" spans="1:11">
      <c r="A153" s="11">
        <v>100</v>
      </c>
      <c r="B153" s="27" t="s">
        <v>223</v>
      </c>
      <c r="C153" s="27" t="s">
        <v>190</v>
      </c>
      <c r="D153" s="27" t="s">
        <v>188</v>
      </c>
      <c r="E153" s="27">
        <v>200</v>
      </c>
      <c r="F153" s="28">
        <v>0.0954</v>
      </c>
      <c r="G153" s="17"/>
      <c r="H153" s="27"/>
      <c r="I153" s="29">
        <v>0.02</v>
      </c>
      <c r="J153" s="36">
        <v>2.06027397260274</v>
      </c>
      <c r="K153" s="37"/>
    </row>
    <row r="154" ht="25" customHeight="1" spans="1:11">
      <c r="A154" s="11">
        <v>101</v>
      </c>
      <c r="B154" s="27" t="s">
        <v>23</v>
      </c>
      <c r="C154" s="27" t="s">
        <v>190</v>
      </c>
      <c r="D154" s="27" t="s">
        <v>188</v>
      </c>
      <c r="E154" s="27">
        <v>48</v>
      </c>
      <c r="F154" s="28">
        <v>0.03875</v>
      </c>
      <c r="G154" s="17"/>
      <c r="H154" s="27"/>
      <c r="I154" s="29">
        <v>0.02</v>
      </c>
      <c r="J154" s="36">
        <v>0</v>
      </c>
      <c r="K154" s="37"/>
    </row>
    <row r="155" ht="25" customHeight="1" spans="1:11">
      <c r="A155" s="11">
        <v>102</v>
      </c>
      <c r="B155" s="27" t="s">
        <v>224</v>
      </c>
      <c r="C155" s="27" t="s">
        <v>190</v>
      </c>
      <c r="D155" s="27" t="s">
        <v>188</v>
      </c>
      <c r="E155" s="27">
        <v>1000</v>
      </c>
      <c r="F155" s="28">
        <v>0.057</v>
      </c>
      <c r="G155" s="17"/>
      <c r="H155" s="27"/>
      <c r="I155" s="29">
        <v>0.02</v>
      </c>
      <c r="J155" s="36">
        <v>7.50684931506849</v>
      </c>
      <c r="K155" s="37"/>
    </row>
    <row r="156" ht="25" customHeight="1" spans="1:11">
      <c r="A156" s="11"/>
      <c r="B156" s="27"/>
      <c r="C156" s="27" t="s">
        <v>190</v>
      </c>
      <c r="D156" s="27"/>
      <c r="E156" s="27">
        <v>500</v>
      </c>
      <c r="F156" s="28">
        <v>0.0435</v>
      </c>
      <c r="G156" s="17"/>
      <c r="H156" s="27"/>
      <c r="I156" s="29">
        <v>0.02</v>
      </c>
      <c r="J156" s="36">
        <v>4.49315068493151</v>
      </c>
      <c r="K156" s="37"/>
    </row>
    <row r="157" ht="25" customHeight="1" spans="1:11">
      <c r="A157" s="11">
        <v>103</v>
      </c>
      <c r="B157" s="27" t="s">
        <v>225</v>
      </c>
      <c r="C157" s="27" t="s">
        <v>190</v>
      </c>
      <c r="D157" s="27" t="s">
        <v>188</v>
      </c>
      <c r="E157" s="27">
        <v>400</v>
      </c>
      <c r="F157" s="29">
        <v>0.06</v>
      </c>
      <c r="G157" s="17"/>
      <c r="H157" s="27"/>
      <c r="I157" s="29">
        <v>0.02</v>
      </c>
      <c r="J157" s="36">
        <v>0.679452054794521</v>
      </c>
      <c r="K157" s="37"/>
    </row>
    <row r="158" ht="25" customHeight="1" spans="1:11">
      <c r="A158" s="11">
        <v>104</v>
      </c>
      <c r="B158" s="27" t="s">
        <v>24</v>
      </c>
      <c r="C158" s="27" t="s">
        <v>190</v>
      </c>
      <c r="D158" s="27" t="s">
        <v>188</v>
      </c>
      <c r="E158" s="27">
        <v>240</v>
      </c>
      <c r="F158" s="29">
        <v>0.0941</v>
      </c>
      <c r="G158" s="17"/>
      <c r="H158" s="27"/>
      <c r="I158" s="29">
        <v>0.02</v>
      </c>
      <c r="J158" s="36">
        <v>3.91890410958904</v>
      </c>
      <c r="K158" s="37"/>
    </row>
    <row r="159" ht="25" customHeight="1" spans="1:11">
      <c r="A159" s="11">
        <v>105</v>
      </c>
      <c r="B159" s="27" t="s">
        <v>25</v>
      </c>
      <c r="C159" s="27" t="s">
        <v>190</v>
      </c>
      <c r="D159" s="27" t="s">
        <v>188</v>
      </c>
      <c r="E159" s="27">
        <v>700</v>
      </c>
      <c r="F159" s="29">
        <v>0.06</v>
      </c>
      <c r="G159" s="17"/>
      <c r="H159" s="27"/>
      <c r="I159" s="29">
        <v>0.02</v>
      </c>
      <c r="J159" s="36">
        <v>3.64383561643836</v>
      </c>
      <c r="K159" s="37"/>
    </row>
    <row r="160" ht="25" customHeight="1" spans="1:11">
      <c r="A160" s="11"/>
      <c r="B160" s="27"/>
      <c r="C160" s="27"/>
      <c r="D160" s="27"/>
      <c r="E160" s="27">
        <v>500</v>
      </c>
      <c r="F160" s="29">
        <v>0.06</v>
      </c>
      <c r="G160" s="17"/>
      <c r="H160" s="27"/>
      <c r="I160" s="29">
        <v>0.02</v>
      </c>
      <c r="J160" s="36">
        <v>2.68493150684931</v>
      </c>
      <c r="K160" s="37"/>
    </row>
    <row r="161" ht="25" customHeight="1" spans="1:11">
      <c r="A161" s="11"/>
      <c r="B161" s="27"/>
      <c r="C161" s="27"/>
      <c r="D161" s="27"/>
      <c r="E161" s="27">
        <v>300</v>
      </c>
      <c r="F161" s="29">
        <v>0.06</v>
      </c>
      <c r="G161" s="17"/>
      <c r="H161" s="27"/>
      <c r="I161" s="29">
        <v>0.02</v>
      </c>
      <c r="J161" s="36">
        <v>1.36438356164384</v>
      </c>
      <c r="K161" s="37"/>
    </row>
    <row r="162" ht="25" customHeight="1" spans="1:11">
      <c r="A162" s="11"/>
      <c r="B162" s="27"/>
      <c r="C162" s="27"/>
      <c r="D162" s="27"/>
      <c r="E162" s="27">
        <v>1000</v>
      </c>
      <c r="F162" s="29">
        <v>0.06</v>
      </c>
      <c r="G162" s="17"/>
      <c r="H162" s="27"/>
      <c r="I162" s="29">
        <v>0.02</v>
      </c>
      <c r="J162" s="36">
        <v>5.97260273972603</v>
      </c>
      <c r="K162" s="37"/>
    </row>
    <row r="163" ht="25" customHeight="1" spans="1:11">
      <c r="A163" s="11"/>
      <c r="B163" s="27"/>
      <c r="C163" s="27"/>
      <c r="D163" s="27"/>
      <c r="E163" s="27">
        <v>500</v>
      </c>
      <c r="F163" s="29">
        <v>0.06</v>
      </c>
      <c r="G163" s="17"/>
      <c r="H163" s="27"/>
      <c r="I163" s="29">
        <v>0.02</v>
      </c>
      <c r="J163" s="36">
        <v>2.79452054794521</v>
      </c>
      <c r="K163" s="37"/>
    </row>
    <row r="164" ht="25" customHeight="1" spans="1:11">
      <c r="A164" s="11">
        <v>106</v>
      </c>
      <c r="B164" s="27" t="s">
        <v>226</v>
      </c>
      <c r="C164" s="27" t="s">
        <v>190</v>
      </c>
      <c r="D164" s="27" t="s">
        <v>188</v>
      </c>
      <c r="E164" s="27">
        <v>300</v>
      </c>
      <c r="F164" s="29">
        <v>0.05</v>
      </c>
      <c r="G164" s="17"/>
      <c r="H164" s="27"/>
      <c r="I164" s="29">
        <v>0.02</v>
      </c>
      <c r="J164" s="36">
        <v>1.84109589041096</v>
      </c>
      <c r="K164" s="37"/>
    </row>
    <row r="165" ht="25" customHeight="1" spans="1:11">
      <c r="A165" s="11"/>
      <c r="B165" s="27"/>
      <c r="C165" s="27"/>
      <c r="D165" s="27"/>
      <c r="E165" s="27">
        <v>200</v>
      </c>
      <c r="F165" s="29">
        <v>0.05</v>
      </c>
      <c r="G165" s="17"/>
      <c r="H165" s="27"/>
      <c r="I165" s="29">
        <v>0.02</v>
      </c>
      <c r="J165" s="36">
        <v>1.05205479452055</v>
      </c>
      <c r="K165" s="37"/>
    </row>
    <row r="166" ht="25" customHeight="1" spans="1:11">
      <c r="A166" s="11"/>
      <c r="B166" s="27"/>
      <c r="C166" s="27"/>
      <c r="D166" s="27"/>
      <c r="E166" s="27">
        <v>50</v>
      </c>
      <c r="F166" s="29">
        <v>0.05</v>
      </c>
      <c r="G166" s="17"/>
      <c r="H166" s="27"/>
      <c r="I166" s="29">
        <v>0.02</v>
      </c>
      <c r="J166" s="36">
        <v>0.134246575342466</v>
      </c>
      <c r="K166" s="37"/>
    </row>
    <row r="167" ht="25" customHeight="1" spans="1:11">
      <c r="A167" s="11"/>
      <c r="B167" s="27"/>
      <c r="C167" s="27"/>
      <c r="D167" s="27"/>
      <c r="E167" s="27">
        <v>50</v>
      </c>
      <c r="F167" s="29">
        <v>0.05</v>
      </c>
      <c r="G167" s="17"/>
      <c r="H167" s="27"/>
      <c r="I167" s="29">
        <v>0.02</v>
      </c>
      <c r="J167" s="36">
        <v>0.189041095890411</v>
      </c>
      <c r="K167" s="37"/>
    </row>
    <row r="168" ht="25" customHeight="1" spans="1:11">
      <c r="A168" s="11"/>
      <c r="B168" s="27"/>
      <c r="C168" s="27"/>
      <c r="D168" s="27"/>
      <c r="E168" s="27">
        <v>100</v>
      </c>
      <c r="F168" s="29">
        <v>0.05</v>
      </c>
      <c r="G168" s="17"/>
      <c r="H168" s="27"/>
      <c r="I168" s="29">
        <v>0.02</v>
      </c>
      <c r="J168" s="36">
        <v>0</v>
      </c>
      <c r="K168" s="37"/>
    </row>
    <row r="169" ht="25" customHeight="1" spans="1:11">
      <c r="A169" s="11">
        <v>107</v>
      </c>
      <c r="B169" s="27" t="s">
        <v>227</v>
      </c>
      <c r="C169" s="27" t="s">
        <v>27</v>
      </c>
      <c r="D169" s="27" t="s">
        <v>188</v>
      </c>
      <c r="E169" s="27">
        <v>1000</v>
      </c>
      <c r="F169" s="29">
        <v>0.05</v>
      </c>
      <c r="G169" s="17"/>
      <c r="H169" s="27"/>
      <c r="I169" s="29">
        <v>0.02</v>
      </c>
      <c r="J169" s="36">
        <v>8.05479452054795</v>
      </c>
      <c r="K169" s="37"/>
    </row>
    <row r="170" ht="25" customHeight="1" spans="1:11">
      <c r="A170" s="11">
        <v>108</v>
      </c>
      <c r="B170" s="27" t="s">
        <v>28</v>
      </c>
      <c r="C170" s="27" t="s">
        <v>27</v>
      </c>
      <c r="D170" s="27" t="s">
        <v>188</v>
      </c>
      <c r="E170" s="27">
        <v>200</v>
      </c>
      <c r="F170" s="28">
        <v>0.0835</v>
      </c>
      <c r="G170" s="17"/>
      <c r="H170" s="27"/>
      <c r="I170" s="29">
        <v>0.02</v>
      </c>
      <c r="J170" s="36">
        <v>1.87397260273973</v>
      </c>
      <c r="K170" s="37"/>
    </row>
    <row r="171" ht="25" customHeight="1" spans="1:11">
      <c r="A171" s="11"/>
      <c r="B171" s="27"/>
      <c r="C171" s="27"/>
      <c r="D171" s="27"/>
      <c r="E171" s="27">
        <v>190</v>
      </c>
      <c r="F171" s="28">
        <v>0.0835</v>
      </c>
      <c r="G171" s="17"/>
      <c r="H171" s="27"/>
      <c r="I171" s="29">
        <v>0.02</v>
      </c>
      <c r="J171" s="36">
        <v>2.01972602739726</v>
      </c>
      <c r="K171" s="37"/>
    </row>
    <row r="172" ht="25" customHeight="1" spans="1:11">
      <c r="A172" s="11">
        <v>109</v>
      </c>
      <c r="B172" s="11" t="s">
        <v>228</v>
      </c>
      <c r="C172" s="33" t="s">
        <v>229</v>
      </c>
      <c r="D172" s="11" t="s">
        <v>200</v>
      </c>
      <c r="E172" s="33">
        <v>46</v>
      </c>
      <c r="F172" s="34">
        <v>0.0345</v>
      </c>
      <c r="G172" s="17"/>
      <c r="H172" s="27"/>
      <c r="I172" s="29">
        <v>0.02</v>
      </c>
      <c r="J172" s="36">
        <v>0.327671232876712</v>
      </c>
      <c r="K172" s="37"/>
    </row>
    <row r="173" ht="25" customHeight="1" spans="1:11">
      <c r="A173" s="11">
        <v>110</v>
      </c>
      <c r="B173" s="11" t="s">
        <v>230</v>
      </c>
      <c r="C173" s="33" t="s">
        <v>229</v>
      </c>
      <c r="D173" s="11" t="s">
        <v>200</v>
      </c>
      <c r="E173" s="33">
        <v>42</v>
      </c>
      <c r="F173" s="34">
        <v>0.0345</v>
      </c>
      <c r="G173" s="17"/>
      <c r="H173" s="27"/>
      <c r="I173" s="29">
        <v>0.02</v>
      </c>
      <c r="J173" s="36">
        <v>0.188712328767123</v>
      </c>
      <c r="K173" s="37"/>
    </row>
    <row r="174" ht="25" customHeight="1" spans="1:11">
      <c r="A174" s="11">
        <v>111</v>
      </c>
      <c r="B174" s="11" t="s">
        <v>231</v>
      </c>
      <c r="C174" s="33" t="s">
        <v>229</v>
      </c>
      <c r="D174" s="11" t="s">
        <v>200</v>
      </c>
      <c r="E174" s="33">
        <v>42</v>
      </c>
      <c r="F174" s="34">
        <v>0.0345</v>
      </c>
      <c r="G174" s="17"/>
      <c r="H174" s="27"/>
      <c r="I174" s="29">
        <v>0.02</v>
      </c>
      <c r="J174" s="36">
        <v>0.299178082191781</v>
      </c>
      <c r="K174" s="37"/>
    </row>
    <row r="175" ht="25" customHeight="1" spans="1:11">
      <c r="A175" s="11">
        <v>112</v>
      </c>
      <c r="B175" s="11" t="s">
        <v>232</v>
      </c>
      <c r="C175" s="33" t="s">
        <v>229</v>
      </c>
      <c r="D175" s="11" t="s">
        <v>200</v>
      </c>
      <c r="E175" s="33">
        <v>44</v>
      </c>
      <c r="F175" s="34">
        <v>0.0345</v>
      </c>
      <c r="G175" s="17"/>
      <c r="H175" s="27"/>
      <c r="I175" s="29">
        <v>0.02</v>
      </c>
      <c r="J175" s="36">
        <v>0.313424657534247</v>
      </c>
      <c r="K175" s="37"/>
    </row>
    <row r="176" ht="25" customHeight="1" spans="1:11">
      <c r="A176" s="11">
        <v>113</v>
      </c>
      <c r="B176" s="11" t="s">
        <v>233</v>
      </c>
      <c r="C176" s="33" t="s">
        <v>229</v>
      </c>
      <c r="D176" s="11" t="s">
        <v>200</v>
      </c>
      <c r="E176" s="33">
        <v>49</v>
      </c>
      <c r="F176" s="34">
        <v>0.0345</v>
      </c>
      <c r="G176" s="17"/>
      <c r="H176" s="27"/>
      <c r="I176" s="29">
        <v>0.02</v>
      </c>
      <c r="J176" s="36">
        <v>0.349041095890411</v>
      </c>
      <c r="K176" s="37"/>
    </row>
    <row r="177" ht="25" customHeight="1" spans="1:11">
      <c r="A177" s="11">
        <v>114</v>
      </c>
      <c r="B177" s="11" t="s">
        <v>234</v>
      </c>
      <c r="C177" s="33" t="s">
        <v>229</v>
      </c>
      <c r="D177" s="11" t="s">
        <v>185</v>
      </c>
      <c r="E177" s="33">
        <v>200</v>
      </c>
      <c r="F177" s="34">
        <v>0.066</v>
      </c>
      <c r="G177" s="17"/>
      <c r="H177" s="27"/>
      <c r="I177" s="29">
        <v>0.02</v>
      </c>
      <c r="J177" s="36">
        <v>0.602739726027397</v>
      </c>
      <c r="K177" s="37"/>
    </row>
    <row r="178" ht="25" customHeight="1" spans="1:11">
      <c r="A178" s="11">
        <v>115</v>
      </c>
      <c r="B178" s="11" t="s">
        <v>235</v>
      </c>
      <c r="C178" s="33" t="s">
        <v>229</v>
      </c>
      <c r="D178" s="11" t="s">
        <v>200</v>
      </c>
      <c r="E178" s="33">
        <v>42</v>
      </c>
      <c r="F178" s="34">
        <v>0.0365</v>
      </c>
      <c r="G178" s="17"/>
      <c r="H178" s="27"/>
      <c r="I178" s="29">
        <v>0.02</v>
      </c>
      <c r="J178" s="36">
        <v>0.764054794520548</v>
      </c>
      <c r="K178" s="37"/>
    </row>
    <row r="179" ht="25" customHeight="1" spans="1:11">
      <c r="A179" s="11">
        <v>116</v>
      </c>
      <c r="B179" s="11" t="s">
        <v>236</v>
      </c>
      <c r="C179" s="33" t="s">
        <v>229</v>
      </c>
      <c r="D179" s="11" t="s">
        <v>200</v>
      </c>
      <c r="E179" s="33">
        <v>18</v>
      </c>
      <c r="F179" s="34">
        <v>0.0365</v>
      </c>
      <c r="G179" s="17"/>
      <c r="H179" s="27"/>
      <c r="I179" s="29">
        <v>0.02</v>
      </c>
      <c r="J179" s="36">
        <v>0.214027397260274</v>
      </c>
      <c r="K179" s="37"/>
    </row>
    <row r="180" ht="25" customHeight="1" spans="1:11">
      <c r="A180" s="11"/>
      <c r="B180" s="11"/>
      <c r="C180" s="33"/>
      <c r="D180" s="11"/>
      <c r="E180" s="33">
        <v>10</v>
      </c>
      <c r="F180" s="34">
        <v>0.0365</v>
      </c>
      <c r="G180" s="17"/>
      <c r="H180" s="27"/>
      <c r="I180" s="29">
        <v>0.02</v>
      </c>
      <c r="J180" s="36">
        <v>0.133150684931507</v>
      </c>
      <c r="K180" s="37"/>
    </row>
    <row r="181" ht="25" customHeight="1" spans="1:11">
      <c r="A181" s="11"/>
      <c r="B181" s="11"/>
      <c r="C181" s="33"/>
      <c r="D181" s="11"/>
      <c r="E181" s="33">
        <v>20</v>
      </c>
      <c r="F181" s="34">
        <v>0.0365</v>
      </c>
      <c r="G181" s="17"/>
      <c r="H181" s="27"/>
      <c r="I181" s="29">
        <v>0.02</v>
      </c>
      <c r="J181" s="36">
        <v>0.254246575342466</v>
      </c>
      <c r="K181" s="37"/>
    </row>
    <row r="182" ht="25" customHeight="1" spans="1:11">
      <c r="A182" s="11"/>
      <c r="B182" s="11"/>
      <c r="C182" s="33"/>
      <c r="D182" s="11"/>
      <c r="E182" s="33">
        <v>29</v>
      </c>
      <c r="F182" s="34">
        <v>0.0365</v>
      </c>
      <c r="G182" s="17"/>
      <c r="H182" s="27"/>
      <c r="I182" s="29">
        <v>0.02</v>
      </c>
      <c r="J182" s="36">
        <v>0.125534246575342</v>
      </c>
      <c r="K182" s="37"/>
    </row>
    <row r="183" ht="25" customHeight="1" spans="1:11">
      <c r="A183" s="11"/>
      <c r="B183" s="11"/>
      <c r="C183" s="33"/>
      <c r="D183" s="11"/>
      <c r="E183" s="33">
        <v>49</v>
      </c>
      <c r="F183" s="34">
        <v>0.0365</v>
      </c>
      <c r="G183" s="17"/>
      <c r="H183" s="27"/>
      <c r="I183" s="29">
        <v>0.02</v>
      </c>
      <c r="J183" s="36">
        <v>0.655123287671233</v>
      </c>
      <c r="K183" s="37"/>
    </row>
    <row r="184" ht="25" customHeight="1" spans="1:11">
      <c r="A184" s="11"/>
      <c r="B184" s="11"/>
      <c r="C184" s="33"/>
      <c r="D184" s="11"/>
      <c r="E184" s="33">
        <v>45</v>
      </c>
      <c r="F184" s="34">
        <v>0.0365</v>
      </c>
      <c r="G184" s="17"/>
      <c r="H184" s="27"/>
      <c r="I184" s="29">
        <v>0.02</v>
      </c>
      <c r="J184" s="36">
        <v>0.596712328767123</v>
      </c>
      <c r="K184" s="37"/>
    </row>
    <row r="185" ht="25" customHeight="1" spans="1:11">
      <c r="A185" s="11"/>
      <c r="B185" s="11"/>
      <c r="C185" s="33"/>
      <c r="D185" s="11"/>
      <c r="E185" s="33">
        <v>36</v>
      </c>
      <c r="F185" s="34">
        <v>0.0365</v>
      </c>
      <c r="G185" s="17"/>
      <c r="H185" s="27"/>
      <c r="I185" s="29">
        <v>0.02</v>
      </c>
      <c r="J185" s="36">
        <v>0.465534246575342</v>
      </c>
      <c r="K185" s="37"/>
    </row>
    <row r="186" ht="25" customHeight="1" spans="1:11">
      <c r="A186" s="57" t="s">
        <v>367</v>
      </c>
      <c r="B186" s="57"/>
      <c r="C186" s="31"/>
      <c r="D186" s="31"/>
      <c r="E186" s="11">
        <f t="shared" ref="E186:H186" si="12">SUM(E187:E191)</f>
        <v>3000</v>
      </c>
      <c r="F186" s="11"/>
      <c r="G186" s="11">
        <f t="shared" si="12"/>
        <v>73.2538</v>
      </c>
      <c r="H186" s="11">
        <f t="shared" si="12"/>
        <v>73.2538</v>
      </c>
      <c r="I186" s="11"/>
      <c r="J186" s="11">
        <f>SUM(J187:J191)</f>
        <v>37.9852</v>
      </c>
      <c r="K186" s="37"/>
    </row>
    <row r="187" ht="25" customHeight="1" spans="1:11">
      <c r="A187" s="11">
        <v>117</v>
      </c>
      <c r="B187" s="27" t="s">
        <v>368</v>
      </c>
      <c r="C187" s="27" t="s">
        <v>369</v>
      </c>
      <c r="D187" s="27" t="s">
        <v>188</v>
      </c>
      <c r="E187" s="27">
        <v>1000</v>
      </c>
      <c r="F187" s="28">
        <v>0.0385</v>
      </c>
      <c r="G187" s="87">
        <v>32.083</v>
      </c>
      <c r="H187" s="27">
        <v>32.083</v>
      </c>
      <c r="I187" s="29">
        <v>0.02</v>
      </c>
      <c r="J187" s="27">
        <v>14.994</v>
      </c>
      <c r="K187" s="37"/>
    </row>
    <row r="188" ht="25" customHeight="1" spans="1:11">
      <c r="A188" s="11">
        <v>118</v>
      </c>
      <c r="B188" s="27" t="s">
        <v>370</v>
      </c>
      <c r="C188" s="27" t="s">
        <v>371</v>
      </c>
      <c r="D188" s="27" t="s">
        <v>188</v>
      </c>
      <c r="E188" s="27">
        <v>800</v>
      </c>
      <c r="F188" s="28">
        <v>0.0385</v>
      </c>
      <c r="G188" s="87">
        <v>13.7958</v>
      </c>
      <c r="H188" s="27">
        <v>13.7958</v>
      </c>
      <c r="I188" s="29">
        <v>0.02</v>
      </c>
      <c r="J188" s="27">
        <v>9.33</v>
      </c>
      <c r="K188" s="37"/>
    </row>
    <row r="189" ht="25" customHeight="1" spans="1:11">
      <c r="A189" s="11"/>
      <c r="B189" s="27"/>
      <c r="C189" s="27"/>
      <c r="D189" s="27"/>
      <c r="E189" s="27">
        <v>800</v>
      </c>
      <c r="F189" s="28">
        <v>0.0405</v>
      </c>
      <c r="G189" s="87">
        <v>18.9</v>
      </c>
      <c r="H189" s="27">
        <v>18.9</v>
      </c>
      <c r="I189" s="29">
        <v>0.02</v>
      </c>
      <c r="J189" s="27">
        <v>9.3296</v>
      </c>
      <c r="K189" s="37"/>
    </row>
    <row r="190" ht="25" customHeight="1" spans="1:11">
      <c r="A190" s="11">
        <v>119</v>
      </c>
      <c r="B190" s="27" t="s">
        <v>372</v>
      </c>
      <c r="C190" s="27" t="s">
        <v>371</v>
      </c>
      <c r="D190" s="27" t="s">
        <v>188</v>
      </c>
      <c r="E190" s="27">
        <v>200</v>
      </c>
      <c r="F190" s="28">
        <v>0.0405</v>
      </c>
      <c r="G190" s="87">
        <v>2.7</v>
      </c>
      <c r="H190" s="27">
        <v>2.7</v>
      </c>
      <c r="I190" s="29">
        <v>0.02</v>
      </c>
      <c r="J190" s="27">
        <v>1.3328</v>
      </c>
      <c r="K190" s="37"/>
    </row>
    <row r="191" ht="25" customHeight="1" spans="1:11">
      <c r="A191" s="11"/>
      <c r="B191" s="27"/>
      <c r="C191" s="27"/>
      <c r="D191" s="27"/>
      <c r="E191" s="27">
        <v>200</v>
      </c>
      <c r="F191" s="28">
        <v>0.0385</v>
      </c>
      <c r="G191" s="87">
        <v>5.775</v>
      </c>
      <c r="H191" s="27">
        <v>5.775</v>
      </c>
      <c r="I191" s="29">
        <v>0.02</v>
      </c>
      <c r="J191" s="27">
        <v>2.9988</v>
      </c>
      <c r="K191" s="37"/>
    </row>
    <row r="192" ht="25" customHeight="1" spans="1:11">
      <c r="A192" s="69" t="s">
        <v>237</v>
      </c>
      <c r="B192" s="57"/>
      <c r="C192" s="31"/>
      <c r="D192" s="31"/>
      <c r="E192" s="82">
        <f t="shared" ref="E192:H192" si="13">E193+E203+E205</f>
        <v>330.1</v>
      </c>
      <c r="F192" s="88"/>
      <c r="G192" s="82">
        <f t="shared" si="13"/>
        <v>10.245623</v>
      </c>
      <c r="H192" s="82">
        <f t="shared" si="13"/>
        <v>9.452623</v>
      </c>
      <c r="I192" s="88"/>
      <c r="J192" s="82">
        <f>J193+J203+J205</f>
        <v>5.2504</v>
      </c>
      <c r="K192" s="37"/>
    </row>
    <row r="193" ht="25" customHeight="1" spans="1:11">
      <c r="A193" s="57" t="s">
        <v>314</v>
      </c>
      <c r="B193" s="57"/>
      <c r="C193" s="31"/>
      <c r="D193" s="31"/>
      <c r="E193" s="11">
        <f t="shared" ref="E193:H193" si="14">SUM(E194:E202)</f>
        <v>212.2</v>
      </c>
      <c r="F193" s="11"/>
      <c r="G193" s="11">
        <f t="shared" si="14"/>
        <v>6.762623</v>
      </c>
      <c r="H193" s="11">
        <f t="shared" si="14"/>
        <v>6.762623</v>
      </c>
      <c r="I193" s="11"/>
      <c r="J193" s="11">
        <f>SUM(J194:J202)</f>
        <v>3.47</v>
      </c>
      <c r="K193" s="37"/>
    </row>
    <row r="194" ht="25" customHeight="1" spans="1:11">
      <c r="A194" s="11">
        <v>120</v>
      </c>
      <c r="B194" s="27" t="s">
        <v>373</v>
      </c>
      <c r="C194" s="59" t="s">
        <v>247</v>
      </c>
      <c r="D194" s="26" t="s">
        <v>320</v>
      </c>
      <c r="E194" s="89">
        <v>86.2</v>
      </c>
      <c r="F194" s="72">
        <v>0.0395</v>
      </c>
      <c r="G194" s="70">
        <v>3.27249</v>
      </c>
      <c r="H194" s="70">
        <v>3.27249</v>
      </c>
      <c r="I194" s="46">
        <v>0.02</v>
      </c>
      <c r="J194" s="26">
        <v>1.43</v>
      </c>
      <c r="K194" s="37"/>
    </row>
    <row r="195" ht="25" customHeight="1" spans="1:11">
      <c r="A195" s="11"/>
      <c r="B195" s="27"/>
      <c r="C195" s="59"/>
      <c r="D195" s="26"/>
      <c r="E195" s="89">
        <v>20</v>
      </c>
      <c r="F195" s="72">
        <v>0.0365</v>
      </c>
      <c r="G195" s="70">
        <v>0.6183</v>
      </c>
      <c r="H195" s="70">
        <v>0.6183</v>
      </c>
      <c r="I195" s="46">
        <v>0.02</v>
      </c>
      <c r="J195" s="26">
        <v>0.33</v>
      </c>
      <c r="K195" s="37"/>
    </row>
    <row r="196" ht="25" customHeight="1" spans="1:11">
      <c r="A196" s="11">
        <v>121</v>
      </c>
      <c r="B196" s="27" t="s">
        <v>374</v>
      </c>
      <c r="C196" s="59" t="s">
        <v>247</v>
      </c>
      <c r="D196" s="26" t="s">
        <v>320</v>
      </c>
      <c r="E196" s="89">
        <v>8</v>
      </c>
      <c r="F196" s="72">
        <v>0.0365</v>
      </c>
      <c r="G196" s="70">
        <v>0.199344</v>
      </c>
      <c r="H196" s="70">
        <v>0.199344</v>
      </c>
      <c r="I196" s="46">
        <v>0.02</v>
      </c>
      <c r="J196" s="26">
        <v>0.12</v>
      </c>
      <c r="K196" s="37"/>
    </row>
    <row r="197" ht="25" customHeight="1" spans="1:11">
      <c r="A197" s="11">
        <v>122</v>
      </c>
      <c r="B197" s="27" t="s">
        <v>375</v>
      </c>
      <c r="C197" s="59" t="s">
        <v>247</v>
      </c>
      <c r="D197" s="26" t="s">
        <v>320</v>
      </c>
      <c r="E197" s="89">
        <v>8</v>
      </c>
      <c r="F197" s="72">
        <v>0.0365</v>
      </c>
      <c r="G197" s="70">
        <v>0.272067</v>
      </c>
      <c r="H197" s="70">
        <v>0.272067</v>
      </c>
      <c r="I197" s="46">
        <v>0.02</v>
      </c>
      <c r="J197" s="26">
        <v>0.14</v>
      </c>
      <c r="K197" s="37"/>
    </row>
    <row r="198" ht="25" customHeight="1" spans="1:11">
      <c r="A198" s="11">
        <v>123</v>
      </c>
      <c r="B198" s="27" t="s">
        <v>376</v>
      </c>
      <c r="C198" s="59" t="s">
        <v>247</v>
      </c>
      <c r="D198" s="26" t="s">
        <v>320</v>
      </c>
      <c r="E198" s="89">
        <v>10</v>
      </c>
      <c r="F198" s="72">
        <v>0.0365</v>
      </c>
      <c r="G198" s="70">
        <v>0.2727</v>
      </c>
      <c r="H198" s="70">
        <v>0.2727</v>
      </c>
      <c r="I198" s="46">
        <v>0.02</v>
      </c>
      <c r="J198" s="26">
        <v>0.16</v>
      </c>
      <c r="K198" s="37"/>
    </row>
    <row r="199" ht="25" customHeight="1" spans="1:11">
      <c r="A199" s="11">
        <v>124</v>
      </c>
      <c r="B199" s="27" t="s">
        <v>377</v>
      </c>
      <c r="C199" s="59" t="s">
        <v>247</v>
      </c>
      <c r="D199" s="26" t="s">
        <v>320</v>
      </c>
      <c r="E199" s="89">
        <v>20</v>
      </c>
      <c r="F199" s="72">
        <v>0.0365</v>
      </c>
      <c r="G199" s="70">
        <v>0.5616</v>
      </c>
      <c r="H199" s="70">
        <v>0.5616</v>
      </c>
      <c r="I199" s="46">
        <v>0.02</v>
      </c>
      <c r="J199" s="26">
        <v>0.33</v>
      </c>
      <c r="K199" s="37"/>
    </row>
    <row r="200" ht="25" customHeight="1" spans="1:11">
      <c r="A200" s="11">
        <v>125</v>
      </c>
      <c r="B200" s="27" t="s">
        <v>378</v>
      </c>
      <c r="C200" s="59" t="s">
        <v>247</v>
      </c>
      <c r="D200" s="26" t="s">
        <v>320</v>
      </c>
      <c r="E200" s="89">
        <v>10</v>
      </c>
      <c r="F200" s="72">
        <v>0.0365</v>
      </c>
      <c r="G200" s="70">
        <v>0.2744</v>
      </c>
      <c r="H200" s="70">
        <v>0.2744</v>
      </c>
      <c r="I200" s="46">
        <v>0.02</v>
      </c>
      <c r="J200" s="26">
        <v>0.16</v>
      </c>
      <c r="K200" s="37"/>
    </row>
    <row r="201" ht="25" customHeight="1" spans="1:11">
      <c r="A201" s="11">
        <v>126</v>
      </c>
      <c r="B201" s="27" t="s">
        <v>379</v>
      </c>
      <c r="C201" s="59" t="s">
        <v>247</v>
      </c>
      <c r="D201" s="26" t="s">
        <v>320</v>
      </c>
      <c r="E201" s="89">
        <v>20</v>
      </c>
      <c r="F201" s="72">
        <v>0.0365</v>
      </c>
      <c r="G201" s="70">
        <v>0.496222</v>
      </c>
      <c r="H201" s="70">
        <v>0.496222</v>
      </c>
      <c r="I201" s="46">
        <v>0.02</v>
      </c>
      <c r="J201" s="26">
        <v>0.3</v>
      </c>
      <c r="K201" s="37"/>
    </row>
    <row r="202" ht="25" customHeight="1" spans="1:11">
      <c r="A202" s="11">
        <v>127</v>
      </c>
      <c r="B202" s="27" t="s">
        <v>380</v>
      </c>
      <c r="C202" s="59" t="s">
        <v>247</v>
      </c>
      <c r="D202" s="26" t="s">
        <v>320</v>
      </c>
      <c r="E202" s="89">
        <v>30</v>
      </c>
      <c r="F202" s="72">
        <v>0.0365</v>
      </c>
      <c r="G202" s="70">
        <v>0.7955</v>
      </c>
      <c r="H202" s="70">
        <v>0.7955</v>
      </c>
      <c r="I202" s="46">
        <v>0.02</v>
      </c>
      <c r="J202" s="26">
        <v>0.5</v>
      </c>
      <c r="K202" s="37"/>
    </row>
    <row r="203" ht="25" customHeight="1" spans="1:11">
      <c r="A203" s="90" t="s">
        <v>381</v>
      </c>
      <c r="B203" s="90"/>
      <c r="C203" s="31"/>
      <c r="D203" s="31"/>
      <c r="E203" s="31">
        <v>50</v>
      </c>
      <c r="F203" s="11"/>
      <c r="G203" s="32">
        <v>3.483</v>
      </c>
      <c r="H203" s="31">
        <v>2.69</v>
      </c>
      <c r="I203" s="46"/>
      <c r="J203" s="31">
        <v>0.784</v>
      </c>
      <c r="K203" s="37"/>
    </row>
    <row r="204" ht="25" customHeight="1" spans="1:11">
      <c r="A204" s="27">
        <v>128</v>
      </c>
      <c r="B204" s="31" t="s">
        <v>382</v>
      </c>
      <c r="C204" s="31" t="s">
        <v>346</v>
      </c>
      <c r="D204" s="31" t="s">
        <v>200</v>
      </c>
      <c r="E204" s="31">
        <v>50</v>
      </c>
      <c r="F204" s="78">
        <v>0.0669</v>
      </c>
      <c r="G204" s="32">
        <v>3.483</v>
      </c>
      <c r="H204" s="31">
        <v>2.69</v>
      </c>
      <c r="I204" s="39">
        <v>0.02</v>
      </c>
      <c r="J204" s="31">
        <v>0.784</v>
      </c>
      <c r="K204" s="37"/>
    </row>
    <row r="205" ht="25" customHeight="1" spans="1:11">
      <c r="A205" s="91" t="s">
        <v>383</v>
      </c>
      <c r="B205" s="90"/>
      <c r="C205" s="31"/>
      <c r="D205" s="31"/>
      <c r="E205" s="31">
        <f t="shared" ref="E205:H205" si="15">SUM(E206:E211)</f>
        <v>67.9</v>
      </c>
      <c r="F205" s="31"/>
      <c r="G205" s="31">
        <f t="shared" si="15"/>
        <v>0</v>
      </c>
      <c r="H205" s="31">
        <f t="shared" si="15"/>
        <v>0</v>
      </c>
      <c r="I205" s="31"/>
      <c r="J205" s="31">
        <f>SUM(J206:J211)</f>
        <v>0.9964</v>
      </c>
      <c r="K205" s="37"/>
    </row>
    <row r="206" ht="25" customHeight="1" spans="1:11">
      <c r="A206" s="27">
        <v>129</v>
      </c>
      <c r="B206" s="11" t="s">
        <v>212</v>
      </c>
      <c r="C206" s="33" t="s">
        <v>208</v>
      </c>
      <c r="D206" s="11" t="s">
        <v>200</v>
      </c>
      <c r="E206" s="33">
        <v>9.9</v>
      </c>
      <c r="F206" s="34">
        <v>0.096</v>
      </c>
      <c r="G206" s="32"/>
      <c r="H206" s="31"/>
      <c r="I206" s="39">
        <v>0.02</v>
      </c>
      <c r="J206" s="33">
        <v>0.0993</v>
      </c>
      <c r="K206" s="37"/>
    </row>
    <row r="207" ht="25" customHeight="1" spans="1:11">
      <c r="A207" s="27"/>
      <c r="B207" s="11"/>
      <c r="C207" s="33"/>
      <c r="D207" s="11"/>
      <c r="E207" s="33">
        <v>9.9</v>
      </c>
      <c r="F207" s="34">
        <v>0.096</v>
      </c>
      <c r="G207" s="32"/>
      <c r="H207" s="31"/>
      <c r="I207" s="39">
        <v>0.02</v>
      </c>
      <c r="J207" s="33">
        <v>0.1199</v>
      </c>
      <c r="K207" s="37"/>
    </row>
    <row r="208" ht="25" customHeight="1" spans="1:11">
      <c r="A208" s="27">
        <v>130</v>
      </c>
      <c r="B208" s="11" t="s">
        <v>213</v>
      </c>
      <c r="C208" s="33" t="s">
        <v>208</v>
      </c>
      <c r="D208" s="11" t="s">
        <v>200</v>
      </c>
      <c r="E208" s="33">
        <v>5.4</v>
      </c>
      <c r="F208" s="34">
        <v>0.063</v>
      </c>
      <c r="G208" s="32"/>
      <c r="H208" s="31"/>
      <c r="I208" s="39">
        <v>0.02</v>
      </c>
      <c r="J208" s="33">
        <v>0.0692</v>
      </c>
      <c r="K208" s="37"/>
    </row>
    <row r="209" ht="25" customHeight="1" spans="1:11">
      <c r="A209" s="27">
        <v>131</v>
      </c>
      <c r="B209" s="11" t="s">
        <v>214</v>
      </c>
      <c r="C209" s="33" t="s">
        <v>208</v>
      </c>
      <c r="D209" s="11" t="s">
        <v>200</v>
      </c>
      <c r="E209" s="33">
        <v>5</v>
      </c>
      <c r="F209" s="34">
        <v>0.075</v>
      </c>
      <c r="G209" s="32"/>
      <c r="H209" s="31"/>
      <c r="I209" s="39">
        <v>0.02</v>
      </c>
      <c r="J209" s="33">
        <v>0.0781</v>
      </c>
      <c r="K209" s="37"/>
    </row>
    <row r="210" ht="25" customHeight="1" spans="1:11">
      <c r="A210" s="27"/>
      <c r="B210" s="11"/>
      <c r="C210" s="33"/>
      <c r="D210" s="11"/>
      <c r="E210" s="33">
        <v>12.7</v>
      </c>
      <c r="F210" s="34">
        <v>0.0365</v>
      </c>
      <c r="G210" s="32"/>
      <c r="H210" s="31"/>
      <c r="I210" s="39">
        <v>0.02</v>
      </c>
      <c r="J210" s="33">
        <v>0.2491</v>
      </c>
      <c r="K210" s="37"/>
    </row>
    <row r="211" ht="25" customHeight="1" spans="1:11">
      <c r="A211" s="27"/>
      <c r="B211" s="11"/>
      <c r="C211" s="33"/>
      <c r="D211" s="11"/>
      <c r="E211" s="33">
        <v>25</v>
      </c>
      <c r="F211" s="34">
        <v>0.072</v>
      </c>
      <c r="G211" s="32"/>
      <c r="H211" s="31"/>
      <c r="I211" s="39">
        <v>0.02</v>
      </c>
      <c r="J211" s="33">
        <v>0.3808</v>
      </c>
      <c r="K211" s="37"/>
    </row>
    <row r="212" ht="25" customHeight="1" spans="1:11">
      <c r="A212" s="69" t="s">
        <v>238</v>
      </c>
      <c r="B212" s="57"/>
      <c r="C212" s="31"/>
      <c r="D212" s="31"/>
      <c r="E212" s="11">
        <f t="shared" ref="E212:H212" si="16">E213+E225+E228+E231+E234+E236</f>
        <v>39734.84</v>
      </c>
      <c r="F212" s="11"/>
      <c r="G212" s="82">
        <f t="shared" si="16"/>
        <v>1126.559648</v>
      </c>
      <c r="H212" s="82">
        <f t="shared" si="16"/>
        <v>1136.162973</v>
      </c>
      <c r="I212" s="11"/>
      <c r="J212" s="82">
        <f>J213+J225+J228+J231+J234+J236</f>
        <v>292.245036</v>
      </c>
      <c r="K212" s="37"/>
    </row>
    <row r="213" ht="25" customHeight="1" spans="1:11">
      <c r="A213" s="57" t="s">
        <v>384</v>
      </c>
      <c r="B213" s="57"/>
      <c r="C213" s="31"/>
      <c r="D213" s="31"/>
      <c r="E213" s="11">
        <f t="shared" ref="E213:H213" si="17">SUM(E214:E224)</f>
        <v>35642</v>
      </c>
      <c r="F213" s="11"/>
      <c r="G213" s="11">
        <f t="shared" si="17"/>
        <v>1049.586303</v>
      </c>
      <c r="H213" s="11">
        <f t="shared" si="17"/>
        <v>1049.586303</v>
      </c>
      <c r="I213" s="11"/>
      <c r="J213" s="11">
        <f>SUM(J214:J224)</f>
        <v>250.52</v>
      </c>
      <c r="K213" s="37"/>
    </row>
    <row r="214" ht="25" customHeight="1" spans="1:11">
      <c r="A214" s="11">
        <v>132</v>
      </c>
      <c r="B214" s="27" t="s">
        <v>385</v>
      </c>
      <c r="C214" s="11" t="s">
        <v>386</v>
      </c>
      <c r="D214" s="27" t="s">
        <v>188</v>
      </c>
      <c r="E214" s="26">
        <v>760</v>
      </c>
      <c r="F214" s="92">
        <v>0.058</v>
      </c>
      <c r="G214" s="93">
        <v>41.36747</v>
      </c>
      <c r="H214" s="93">
        <v>41.36747</v>
      </c>
      <c r="I214" s="29">
        <v>0.02</v>
      </c>
      <c r="J214" s="26">
        <v>14.26</v>
      </c>
      <c r="K214" s="37"/>
    </row>
    <row r="215" ht="25" customHeight="1" spans="1:11">
      <c r="A215" s="11">
        <v>133</v>
      </c>
      <c r="B215" s="27" t="s">
        <v>387</v>
      </c>
      <c r="C215" s="11" t="s">
        <v>386</v>
      </c>
      <c r="D215" s="27" t="s">
        <v>243</v>
      </c>
      <c r="E215" s="26">
        <v>30</v>
      </c>
      <c r="F215" s="92">
        <v>0.0365</v>
      </c>
      <c r="G215" s="93">
        <v>0.7634</v>
      </c>
      <c r="H215" s="93">
        <v>0.7634</v>
      </c>
      <c r="I215" s="29">
        <v>0.02</v>
      </c>
      <c r="J215" s="26">
        <v>0.41</v>
      </c>
      <c r="K215" s="37"/>
    </row>
    <row r="216" ht="25" customHeight="1" spans="1:11">
      <c r="A216" s="11"/>
      <c r="B216" s="27"/>
      <c r="C216" s="11"/>
      <c r="D216" s="27"/>
      <c r="E216" s="26">
        <v>49</v>
      </c>
      <c r="F216" s="92">
        <v>0.0375</v>
      </c>
      <c r="G216" s="93">
        <v>0.6227</v>
      </c>
      <c r="H216" s="93">
        <v>0.6227</v>
      </c>
      <c r="I216" s="29">
        <v>0.02</v>
      </c>
      <c r="J216" s="26">
        <v>0.33</v>
      </c>
      <c r="K216" s="37"/>
    </row>
    <row r="217" ht="25" customHeight="1" spans="1:11">
      <c r="A217" s="11">
        <v>134</v>
      </c>
      <c r="B217" s="27" t="s">
        <v>388</v>
      </c>
      <c r="C217" s="11" t="s">
        <v>316</v>
      </c>
      <c r="D217" s="27" t="s">
        <v>188</v>
      </c>
      <c r="E217" s="27">
        <v>450</v>
      </c>
      <c r="F217" s="92">
        <v>0.041</v>
      </c>
      <c r="G217" s="70">
        <v>10.98</v>
      </c>
      <c r="H217" s="70">
        <v>10.98</v>
      </c>
      <c r="I217" s="29">
        <v>0.02</v>
      </c>
      <c r="J217" s="27">
        <v>5.25</v>
      </c>
      <c r="K217" s="37"/>
    </row>
    <row r="218" ht="25" customHeight="1" spans="1:11">
      <c r="A218" s="11">
        <v>135</v>
      </c>
      <c r="B218" s="27" t="s">
        <v>389</v>
      </c>
      <c r="C218" s="11" t="s">
        <v>316</v>
      </c>
      <c r="D218" s="27" t="s">
        <v>188</v>
      </c>
      <c r="E218" s="27">
        <v>730</v>
      </c>
      <c r="F218" s="92">
        <v>0.042</v>
      </c>
      <c r="G218" s="93">
        <v>31.125376</v>
      </c>
      <c r="H218" s="93">
        <v>31.125376</v>
      </c>
      <c r="I218" s="29">
        <v>0.02</v>
      </c>
      <c r="J218" s="27">
        <v>29.59</v>
      </c>
      <c r="K218" s="37"/>
    </row>
    <row r="219" ht="25" customHeight="1" spans="1:11">
      <c r="A219" s="11"/>
      <c r="B219" s="27"/>
      <c r="C219" s="11"/>
      <c r="D219" s="27"/>
      <c r="E219" s="27">
        <v>730</v>
      </c>
      <c r="F219" s="92"/>
      <c r="G219" s="80"/>
      <c r="H219" s="80"/>
      <c r="I219" s="29">
        <v>0.02</v>
      </c>
      <c r="J219" s="27"/>
      <c r="K219" s="37"/>
    </row>
    <row r="220" ht="25" customHeight="1" spans="1:11">
      <c r="A220" s="11"/>
      <c r="B220" s="27"/>
      <c r="C220" s="11"/>
      <c r="D220" s="27"/>
      <c r="E220" s="27">
        <v>590</v>
      </c>
      <c r="F220" s="92">
        <v>0.05</v>
      </c>
      <c r="G220" s="93">
        <v>21.743057</v>
      </c>
      <c r="H220" s="93">
        <v>21.743057</v>
      </c>
      <c r="I220" s="29">
        <v>0.02</v>
      </c>
      <c r="J220" s="27"/>
      <c r="K220" s="37"/>
    </row>
    <row r="221" ht="25" customHeight="1" spans="1:11">
      <c r="A221" s="11"/>
      <c r="B221" s="27"/>
      <c r="C221" s="11"/>
      <c r="D221" s="27"/>
      <c r="E221" s="27">
        <v>200</v>
      </c>
      <c r="F221" s="92"/>
      <c r="G221" s="80"/>
      <c r="H221" s="80"/>
      <c r="I221" s="29">
        <v>0.02</v>
      </c>
      <c r="J221" s="27"/>
      <c r="K221" s="37"/>
    </row>
    <row r="222" ht="25" customHeight="1" spans="1:11">
      <c r="A222" s="11"/>
      <c r="B222" s="27"/>
      <c r="C222" s="11"/>
      <c r="D222" s="27"/>
      <c r="E222" s="27">
        <v>1000</v>
      </c>
      <c r="F222" s="28">
        <v>0.05</v>
      </c>
      <c r="G222" s="93">
        <v>15.16</v>
      </c>
      <c r="H222" s="93">
        <v>15.16</v>
      </c>
      <c r="I222" s="29">
        <v>0.02</v>
      </c>
      <c r="J222" s="27"/>
      <c r="K222" s="37"/>
    </row>
    <row r="223" ht="25" customHeight="1" spans="1:11">
      <c r="A223" s="11">
        <v>136</v>
      </c>
      <c r="B223" s="27" t="s">
        <v>390</v>
      </c>
      <c r="C223" s="11" t="s">
        <v>318</v>
      </c>
      <c r="D223" s="26" t="s">
        <v>188</v>
      </c>
      <c r="E223" s="26">
        <v>30482</v>
      </c>
      <c r="F223" s="28">
        <v>0.0353</v>
      </c>
      <c r="G223" s="93">
        <v>926.23</v>
      </c>
      <c r="H223" s="93">
        <v>926.23</v>
      </c>
      <c r="I223" s="29">
        <v>0.02</v>
      </c>
      <c r="J223" s="26">
        <v>200</v>
      </c>
      <c r="K223" s="37"/>
    </row>
    <row r="224" ht="25" customHeight="1" spans="1:11">
      <c r="A224" s="11">
        <v>137</v>
      </c>
      <c r="B224" s="27" t="s">
        <v>391</v>
      </c>
      <c r="C224" s="11" t="s">
        <v>318</v>
      </c>
      <c r="D224" s="27" t="s">
        <v>188</v>
      </c>
      <c r="E224" s="26">
        <v>621</v>
      </c>
      <c r="F224" s="26">
        <v>4.65</v>
      </c>
      <c r="G224" s="70">
        <v>1.5943</v>
      </c>
      <c r="H224" s="70">
        <v>1.5943</v>
      </c>
      <c r="I224" s="29">
        <v>0.02</v>
      </c>
      <c r="J224" s="27">
        <v>0.68</v>
      </c>
      <c r="K224" s="37"/>
    </row>
    <row r="225" ht="25" customHeight="1" spans="1:11">
      <c r="A225" s="90" t="s">
        <v>392</v>
      </c>
      <c r="B225" s="90"/>
      <c r="C225" s="31"/>
      <c r="D225" s="31"/>
      <c r="E225" s="11">
        <f t="shared" ref="E225:H225" si="18">SUM(E226:E227)</f>
        <v>380</v>
      </c>
      <c r="F225" s="11"/>
      <c r="G225" s="11">
        <f t="shared" si="18"/>
        <v>4.37</v>
      </c>
      <c r="H225" s="11">
        <f t="shared" si="18"/>
        <v>15.09</v>
      </c>
      <c r="I225" s="11"/>
      <c r="J225" s="11">
        <f>SUM(J226:J227)</f>
        <v>6.625</v>
      </c>
      <c r="K225" s="37"/>
    </row>
    <row r="226" ht="25" customHeight="1" spans="1:11">
      <c r="A226" s="11">
        <v>138</v>
      </c>
      <c r="B226" s="31" t="s">
        <v>393</v>
      </c>
      <c r="C226" s="31" t="s">
        <v>394</v>
      </c>
      <c r="D226" s="31" t="s">
        <v>200</v>
      </c>
      <c r="E226" s="31">
        <v>250</v>
      </c>
      <c r="F226" s="68" t="s">
        <v>395</v>
      </c>
      <c r="G226" s="32" t="s">
        <v>396</v>
      </c>
      <c r="H226" s="31">
        <v>10.72</v>
      </c>
      <c r="I226" s="39">
        <v>0.02</v>
      </c>
      <c r="J226" s="31">
        <v>4.3</v>
      </c>
      <c r="K226" s="37"/>
    </row>
    <row r="227" ht="25" customHeight="1" spans="1:11">
      <c r="A227" s="11">
        <v>139</v>
      </c>
      <c r="B227" s="31" t="s">
        <v>397</v>
      </c>
      <c r="C227" s="31" t="s">
        <v>398</v>
      </c>
      <c r="D227" s="31" t="s">
        <v>200</v>
      </c>
      <c r="E227" s="31">
        <v>130</v>
      </c>
      <c r="F227" s="68">
        <v>0.038</v>
      </c>
      <c r="G227" s="32">
        <v>4.37</v>
      </c>
      <c r="H227" s="31">
        <v>4.37</v>
      </c>
      <c r="I227" s="39">
        <v>0.02</v>
      </c>
      <c r="J227" s="31">
        <v>2.325</v>
      </c>
      <c r="K227" s="37"/>
    </row>
    <row r="228" ht="25" customHeight="1" spans="1:11">
      <c r="A228" s="86" t="s">
        <v>399</v>
      </c>
      <c r="B228" s="57"/>
      <c r="C228" s="31"/>
      <c r="D228" s="31"/>
      <c r="E228" s="11">
        <f t="shared" ref="E228:H228" si="19">SUM(E229:E230)</f>
        <v>1287.84</v>
      </c>
      <c r="F228" s="11"/>
      <c r="G228" s="11">
        <f t="shared" si="19"/>
        <v>59.82</v>
      </c>
      <c r="H228" s="11">
        <f t="shared" si="19"/>
        <v>59.82</v>
      </c>
      <c r="I228" s="11"/>
      <c r="J228" s="11">
        <f>SUM(J229:J230)</f>
        <v>21.74</v>
      </c>
      <c r="K228" s="37"/>
    </row>
    <row r="229" ht="25" customHeight="1" spans="1:11">
      <c r="A229" s="11">
        <v>140</v>
      </c>
      <c r="B229" s="11" t="s">
        <v>400</v>
      </c>
      <c r="C229" s="31" t="s">
        <v>352</v>
      </c>
      <c r="D229" s="31" t="s">
        <v>185</v>
      </c>
      <c r="E229" s="11">
        <v>249</v>
      </c>
      <c r="F229" s="48">
        <v>0.038</v>
      </c>
      <c r="G229" s="11">
        <v>3.52</v>
      </c>
      <c r="H229" s="11">
        <v>3.52</v>
      </c>
      <c r="I229" s="39">
        <v>0.02</v>
      </c>
      <c r="J229" s="11">
        <v>1.66</v>
      </c>
      <c r="K229" s="37"/>
    </row>
    <row r="230" ht="25" customHeight="1" spans="1:11">
      <c r="A230" s="11">
        <v>141</v>
      </c>
      <c r="B230" s="11" t="s">
        <v>401</v>
      </c>
      <c r="C230" s="31" t="s">
        <v>402</v>
      </c>
      <c r="D230" s="31" t="s">
        <v>185</v>
      </c>
      <c r="E230" s="11">
        <v>1038.84</v>
      </c>
      <c r="F230" s="63">
        <v>0.05</v>
      </c>
      <c r="G230" s="94">
        <v>56.3</v>
      </c>
      <c r="H230" s="94">
        <v>56.3</v>
      </c>
      <c r="I230" s="39">
        <v>0.02</v>
      </c>
      <c r="J230" s="33">
        <v>20.08</v>
      </c>
      <c r="K230" s="37"/>
    </row>
    <row r="231" ht="25" customHeight="1" spans="1:11">
      <c r="A231" s="86" t="s">
        <v>403</v>
      </c>
      <c r="B231" s="57"/>
      <c r="C231" s="31"/>
      <c r="D231" s="31"/>
      <c r="E231" s="11">
        <f t="shared" ref="E231:H231" si="20">SUM(E232:E233)</f>
        <v>925</v>
      </c>
      <c r="F231" s="11"/>
      <c r="G231" s="11">
        <f t="shared" si="20"/>
        <v>0</v>
      </c>
      <c r="H231" s="11">
        <f t="shared" si="20"/>
        <v>0</v>
      </c>
      <c r="I231" s="11"/>
      <c r="J231" s="82">
        <f>SUM(J232:J233)</f>
        <v>9.5424</v>
      </c>
      <c r="K231" s="37"/>
    </row>
    <row r="232" ht="25" customHeight="1" spans="1:11">
      <c r="A232" s="11">
        <v>142</v>
      </c>
      <c r="B232" s="11" t="s">
        <v>239</v>
      </c>
      <c r="C232" s="11" t="s">
        <v>15</v>
      </c>
      <c r="D232" s="21" t="s">
        <v>217</v>
      </c>
      <c r="E232" s="11">
        <v>500</v>
      </c>
      <c r="F232" s="16">
        <v>0.066</v>
      </c>
      <c r="G232" s="17"/>
      <c r="H232" s="27"/>
      <c r="I232" s="39">
        <v>0.02</v>
      </c>
      <c r="J232" s="33">
        <v>6.7945</v>
      </c>
      <c r="K232" s="37"/>
    </row>
    <row r="233" ht="25" customHeight="1" spans="1:11">
      <c r="A233" s="11"/>
      <c r="B233" s="22"/>
      <c r="C233" s="11"/>
      <c r="D233" s="21"/>
      <c r="E233" s="11">
        <v>425</v>
      </c>
      <c r="F233" s="16">
        <v>0.066</v>
      </c>
      <c r="G233" s="17"/>
      <c r="H233" s="27"/>
      <c r="I233" s="39">
        <v>0.02</v>
      </c>
      <c r="J233" s="33">
        <v>2.7479</v>
      </c>
      <c r="K233" s="40"/>
    </row>
    <row r="234" ht="25" customHeight="1" spans="1:11">
      <c r="A234" s="86" t="s">
        <v>404</v>
      </c>
      <c r="B234" s="86"/>
      <c r="C234" s="31"/>
      <c r="D234" s="21"/>
      <c r="E234" s="95">
        <v>1300</v>
      </c>
      <c r="F234" s="11"/>
      <c r="G234" s="96">
        <v>6.7</v>
      </c>
      <c r="H234" s="95">
        <v>6.7</v>
      </c>
      <c r="I234" s="46"/>
      <c r="J234" s="95">
        <v>2.23</v>
      </c>
      <c r="K234" s="40"/>
    </row>
    <row r="235" ht="25" customHeight="1" spans="1:11">
      <c r="A235" s="11">
        <v>143</v>
      </c>
      <c r="B235" s="97" t="s">
        <v>405</v>
      </c>
      <c r="C235" s="97" t="s">
        <v>406</v>
      </c>
      <c r="D235" s="97" t="s">
        <v>217</v>
      </c>
      <c r="E235" s="95">
        <v>1300</v>
      </c>
      <c r="F235" s="98">
        <v>0.06</v>
      </c>
      <c r="G235" s="96">
        <v>6.7</v>
      </c>
      <c r="H235" s="95">
        <v>6.7</v>
      </c>
      <c r="I235" s="101">
        <v>0.02</v>
      </c>
      <c r="J235" s="95">
        <v>2.23</v>
      </c>
      <c r="K235" s="102"/>
    </row>
    <row r="236" ht="25" customHeight="1" spans="1:11">
      <c r="A236" s="86" t="s">
        <v>407</v>
      </c>
      <c r="B236" s="86"/>
      <c r="C236" s="31"/>
      <c r="D236" s="21"/>
      <c r="E236" s="11">
        <v>200</v>
      </c>
      <c r="F236" s="11"/>
      <c r="G236" s="99">
        <v>6.083345</v>
      </c>
      <c r="H236" s="11">
        <v>4.96667</v>
      </c>
      <c r="I236" s="46"/>
      <c r="J236" s="11">
        <v>1.587636</v>
      </c>
      <c r="K236" s="40"/>
    </row>
    <row r="237" ht="25" customHeight="1" spans="1:11">
      <c r="A237" s="11">
        <v>144</v>
      </c>
      <c r="B237" s="11" t="s">
        <v>408</v>
      </c>
      <c r="C237" s="11" t="s">
        <v>409</v>
      </c>
      <c r="D237" s="11" t="s">
        <v>410</v>
      </c>
      <c r="E237" s="11">
        <v>200</v>
      </c>
      <c r="F237" s="48">
        <v>0.0333</v>
      </c>
      <c r="G237" s="99">
        <v>6.083345</v>
      </c>
      <c r="H237" s="11">
        <v>4.96667</v>
      </c>
      <c r="I237" s="46">
        <v>0.02</v>
      </c>
      <c r="J237" s="11">
        <v>1.587636</v>
      </c>
      <c r="K237" s="11"/>
    </row>
    <row r="238" ht="25" customHeight="1" spans="1:11">
      <c r="A238" s="69" t="s">
        <v>411</v>
      </c>
      <c r="B238" s="69"/>
      <c r="C238" s="31"/>
      <c r="D238" s="21"/>
      <c r="E238" s="11">
        <f t="shared" ref="E238:H238" si="21">E239+E241+E243</f>
        <v>8340</v>
      </c>
      <c r="F238" s="11"/>
      <c r="G238" s="82">
        <f t="shared" si="21"/>
        <v>16.6062</v>
      </c>
      <c r="H238" s="82">
        <f t="shared" si="21"/>
        <v>16.6062</v>
      </c>
      <c r="I238" s="11"/>
      <c r="J238" s="82">
        <f>J239+J241+J243</f>
        <v>8.7178</v>
      </c>
      <c r="K238" s="40"/>
    </row>
    <row r="239" ht="25" customHeight="1" spans="1:11">
      <c r="A239" s="86" t="s">
        <v>310</v>
      </c>
      <c r="B239" s="86"/>
      <c r="C239" s="31"/>
      <c r="D239" s="21"/>
      <c r="E239" s="31">
        <v>7490</v>
      </c>
      <c r="F239" s="11"/>
      <c r="G239" s="32" t="s">
        <v>412</v>
      </c>
      <c r="H239" s="31">
        <v>7.97</v>
      </c>
      <c r="I239" s="46"/>
      <c r="J239" s="31">
        <v>3.8</v>
      </c>
      <c r="K239" s="40"/>
    </row>
    <row r="240" ht="25" customHeight="1" spans="1:11">
      <c r="A240" s="11">
        <v>145</v>
      </c>
      <c r="B240" s="21" t="s">
        <v>413</v>
      </c>
      <c r="C240" s="21" t="s">
        <v>414</v>
      </c>
      <c r="D240" s="21" t="s">
        <v>217</v>
      </c>
      <c r="E240" s="31">
        <v>7490</v>
      </c>
      <c r="F240" s="68">
        <v>0.042</v>
      </c>
      <c r="G240" s="32" t="s">
        <v>412</v>
      </c>
      <c r="H240" s="31">
        <v>7.97</v>
      </c>
      <c r="I240" s="39">
        <v>0.02</v>
      </c>
      <c r="J240" s="31">
        <v>3.8</v>
      </c>
      <c r="K240" s="40"/>
    </row>
    <row r="241" ht="25" customHeight="1" spans="1:11">
      <c r="A241" s="57" t="s">
        <v>403</v>
      </c>
      <c r="B241" s="57"/>
      <c r="C241" s="31"/>
      <c r="D241" s="21"/>
      <c r="E241" s="33">
        <v>300</v>
      </c>
      <c r="F241" s="11"/>
      <c r="G241" s="17"/>
      <c r="H241" s="27"/>
      <c r="I241" s="46"/>
      <c r="J241" s="27">
        <v>1.0027</v>
      </c>
      <c r="K241" s="40"/>
    </row>
    <row r="242" ht="25" customHeight="1" spans="1:11">
      <c r="A242" s="11">
        <v>146</v>
      </c>
      <c r="B242" s="35" t="s">
        <v>35</v>
      </c>
      <c r="C242" s="33" t="s">
        <v>208</v>
      </c>
      <c r="D242" s="21" t="s">
        <v>217</v>
      </c>
      <c r="E242" s="33">
        <v>300</v>
      </c>
      <c r="F242" s="48">
        <v>0.066</v>
      </c>
      <c r="G242" s="17"/>
      <c r="H242" s="27"/>
      <c r="I242" s="46">
        <v>0.02</v>
      </c>
      <c r="J242" s="27">
        <v>1.0027</v>
      </c>
      <c r="K242" s="40"/>
    </row>
    <row r="243" ht="25" customHeight="1" spans="1:11">
      <c r="A243" s="86" t="s">
        <v>415</v>
      </c>
      <c r="B243" s="86"/>
      <c r="C243" s="31"/>
      <c r="D243" s="21"/>
      <c r="E243" s="27">
        <v>550</v>
      </c>
      <c r="F243" s="11"/>
      <c r="G243" s="87">
        <v>8.6362</v>
      </c>
      <c r="H243" s="27">
        <v>8.6362</v>
      </c>
      <c r="I243" s="46"/>
      <c r="J243" s="27">
        <v>3.9151</v>
      </c>
      <c r="K243" s="40"/>
    </row>
    <row r="244" ht="25" customHeight="1" spans="1:11">
      <c r="A244" s="11">
        <v>147</v>
      </c>
      <c r="B244" s="27" t="s">
        <v>416</v>
      </c>
      <c r="C244" s="27" t="s">
        <v>417</v>
      </c>
      <c r="D244" s="100" t="s">
        <v>217</v>
      </c>
      <c r="E244" s="27">
        <v>550</v>
      </c>
      <c r="F244" s="28">
        <v>0.0441</v>
      </c>
      <c r="G244" s="87">
        <v>8.6362</v>
      </c>
      <c r="H244" s="27">
        <v>8.6362</v>
      </c>
      <c r="I244" s="29">
        <v>0.02</v>
      </c>
      <c r="J244" s="27">
        <v>3.9151</v>
      </c>
      <c r="K244" s="40"/>
    </row>
  </sheetData>
  <mergeCells count="158">
    <mergeCell ref="A1:B1"/>
    <mergeCell ref="A2:K2"/>
    <mergeCell ref="A3:K3"/>
    <mergeCell ref="A5:B5"/>
    <mergeCell ref="A6:B6"/>
    <mergeCell ref="A7:B7"/>
    <mergeCell ref="A19:B19"/>
    <mergeCell ref="A75:B75"/>
    <mergeCell ref="A77:B77"/>
    <mergeCell ref="A79:B79"/>
    <mergeCell ref="A83:B83"/>
    <mergeCell ref="A84:B84"/>
    <mergeCell ref="A107:B107"/>
    <mergeCell ref="A119:B119"/>
    <mergeCell ref="A126:B126"/>
    <mergeCell ref="A131:B131"/>
    <mergeCell ref="A138:B138"/>
    <mergeCell ref="A186:B186"/>
    <mergeCell ref="A192:B192"/>
    <mergeCell ref="A193:B193"/>
    <mergeCell ref="A203:B203"/>
    <mergeCell ref="A205:B205"/>
    <mergeCell ref="A212:B212"/>
    <mergeCell ref="A213:B213"/>
    <mergeCell ref="A225:B225"/>
    <mergeCell ref="A228:B228"/>
    <mergeCell ref="A231:B231"/>
    <mergeCell ref="A234:B234"/>
    <mergeCell ref="A236:B236"/>
    <mergeCell ref="A238:B238"/>
    <mergeCell ref="A239:B239"/>
    <mergeCell ref="A241:B241"/>
    <mergeCell ref="A243:B243"/>
    <mergeCell ref="A8:A14"/>
    <mergeCell ref="A15:A16"/>
    <mergeCell ref="A17:A18"/>
    <mergeCell ref="A86:A90"/>
    <mergeCell ref="A91:A92"/>
    <mergeCell ref="A93:A94"/>
    <mergeCell ref="A97:A98"/>
    <mergeCell ref="A99:A106"/>
    <mergeCell ref="A133:A134"/>
    <mergeCell ref="A135:A136"/>
    <mergeCell ref="A139:A148"/>
    <mergeCell ref="A149:A151"/>
    <mergeCell ref="A155:A156"/>
    <mergeCell ref="A159:A163"/>
    <mergeCell ref="A164:A168"/>
    <mergeCell ref="A170:A171"/>
    <mergeCell ref="A179:A185"/>
    <mergeCell ref="A188:A189"/>
    <mergeCell ref="A190:A191"/>
    <mergeCell ref="A194:A195"/>
    <mergeCell ref="A206:A207"/>
    <mergeCell ref="A209:A211"/>
    <mergeCell ref="A215:A216"/>
    <mergeCell ref="A218:A222"/>
    <mergeCell ref="A232:A233"/>
    <mergeCell ref="B8:B14"/>
    <mergeCell ref="B15:B16"/>
    <mergeCell ref="B17:B18"/>
    <mergeCell ref="B80:B81"/>
    <mergeCell ref="B86:B90"/>
    <mergeCell ref="B91:B92"/>
    <mergeCell ref="B93:B94"/>
    <mergeCell ref="B97:B98"/>
    <mergeCell ref="B99:B106"/>
    <mergeCell ref="B133:B134"/>
    <mergeCell ref="B135:B136"/>
    <mergeCell ref="B139:B148"/>
    <mergeCell ref="B149:B151"/>
    <mergeCell ref="B155:B156"/>
    <mergeCell ref="B159:B163"/>
    <mergeCell ref="B164:B168"/>
    <mergeCell ref="B170:B171"/>
    <mergeCell ref="B179:B185"/>
    <mergeCell ref="B188:B189"/>
    <mergeCell ref="B190:B191"/>
    <mergeCell ref="B194:B195"/>
    <mergeCell ref="B206:B207"/>
    <mergeCell ref="B209:B211"/>
    <mergeCell ref="B215:B216"/>
    <mergeCell ref="B218:B222"/>
    <mergeCell ref="B232:B233"/>
    <mergeCell ref="C8:C14"/>
    <mergeCell ref="C15:C16"/>
    <mergeCell ref="C17:C18"/>
    <mergeCell ref="C80:C81"/>
    <mergeCell ref="C86:C90"/>
    <mergeCell ref="C91:C92"/>
    <mergeCell ref="C93:C94"/>
    <mergeCell ref="C97:C98"/>
    <mergeCell ref="C99:C106"/>
    <mergeCell ref="C133:C134"/>
    <mergeCell ref="C135:C136"/>
    <mergeCell ref="C139:C148"/>
    <mergeCell ref="C149:C151"/>
    <mergeCell ref="C159:C163"/>
    <mergeCell ref="C164:C168"/>
    <mergeCell ref="C170:C171"/>
    <mergeCell ref="C179:C185"/>
    <mergeCell ref="C188:C189"/>
    <mergeCell ref="C190:C191"/>
    <mergeCell ref="C194:C195"/>
    <mergeCell ref="C206:C207"/>
    <mergeCell ref="C209:C211"/>
    <mergeCell ref="C215:C216"/>
    <mergeCell ref="C218:C222"/>
    <mergeCell ref="C232:C233"/>
    <mergeCell ref="D8:D14"/>
    <mergeCell ref="D15:D16"/>
    <mergeCell ref="D17:D18"/>
    <mergeCell ref="D86:D90"/>
    <mergeCell ref="D91:D92"/>
    <mergeCell ref="D93:D94"/>
    <mergeCell ref="D97:D98"/>
    <mergeCell ref="D99:D106"/>
    <mergeCell ref="D133:D134"/>
    <mergeCell ref="D135:D136"/>
    <mergeCell ref="D139:D148"/>
    <mergeCell ref="D149:D151"/>
    <mergeCell ref="D155:D156"/>
    <mergeCell ref="D159:D163"/>
    <mergeCell ref="D164:D168"/>
    <mergeCell ref="D170:D171"/>
    <mergeCell ref="D179:D185"/>
    <mergeCell ref="D188:D189"/>
    <mergeCell ref="D190:D191"/>
    <mergeCell ref="D194:D195"/>
    <mergeCell ref="D206:D207"/>
    <mergeCell ref="D209:D211"/>
    <mergeCell ref="D215:D216"/>
    <mergeCell ref="D218:D222"/>
    <mergeCell ref="D232:D233"/>
    <mergeCell ref="E8:E14"/>
    <mergeCell ref="F15:F16"/>
    <mergeCell ref="F86:F90"/>
    <mergeCell ref="F218:F219"/>
    <mergeCell ref="F220:F221"/>
    <mergeCell ref="G8:G14"/>
    <mergeCell ref="G15:G16"/>
    <mergeCell ref="G17:G18"/>
    <mergeCell ref="G86:G90"/>
    <mergeCell ref="G99:G106"/>
    <mergeCell ref="G218:G219"/>
    <mergeCell ref="G220:G221"/>
    <mergeCell ref="H8:H14"/>
    <mergeCell ref="H15:H16"/>
    <mergeCell ref="H17:H18"/>
    <mergeCell ref="H86:H90"/>
    <mergeCell ref="H99:H106"/>
    <mergeCell ref="H218:H219"/>
    <mergeCell ref="H220:H221"/>
    <mergeCell ref="I8:I14"/>
    <mergeCell ref="J8:J14"/>
    <mergeCell ref="J15:J16"/>
    <mergeCell ref="J86:J90"/>
    <mergeCell ref="J218:J22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topLeftCell="C3" workbookViewId="0">
      <selection activeCell="L13" sqref="L13"/>
    </sheetView>
  </sheetViews>
  <sheetFormatPr defaultColWidth="9.02727272727273" defaultRowHeight="14"/>
  <cols>
    <col min="1" max="1" width="7.18181818181818" style="1" customWidth="1"/>
    <col min="2" max="2" width="7.42727272727273" style="2" customWidth="1"/>
    <col min="3" max="3" width="35.0909090909091" style="3" customWidth="1"/>
    <col min="4" max="4" width="11.5545454545455" customWidth="1"/>
    <col min="5" max="5" width="12.6909090909091" customWidth="1"/>
    <col min="6" max="6" width="16.0909090909091" customWidth="1"/>
    <col min="7" max="7" width="11.3636363636364" customWidth="1"/>
    <col min="8" max="8" width="11.8272727272727" hidden="1" customWidth="1"/>
    <col min="9" max="9" width="12.5454545454545" hidden="1" customWidth="1"/>
    <col min="10" max="10" width="10.7818181818182" customWidth="1"/>
    <col min="11" max="11" width="14.7454545454545" customWidth="1"/>
    <col min="12" max="12" width="7.34545454545455" customWidth="1"/>
    <col min="15" max="15" width="9.27272727272727" customWidth="1"/>
    <col min="17" max="17" width="9.54545454545454" customWidth="1"/>
    <col min="19" max="19" width="12.9090909090909"/>
  </cols>
  <sheetData>
    <row r="1" customFormat="1" ht="17.5" spans="1:12">
      <c r="A1" s="4"/>
      <c r="B1" s="5" t="s">
        <v>167</v>
      </c>
      <c r="C1" s="6"/>
      <c r="D1" s="7"/>
      <c r="E1" s="7"/>
      <c r="F1" s="7"/>
      <c r="G1" s="7"/>
      <c r="H1" s="7"/>
      <c r="I1" s="7"/>
      <c r="J1" s="7"/>
      <c r="K1" s="7"/>
      <c r="L1" s="7"/>
    </row>
    <row r="2" customFormat="1" ht="23.5" spans="1:12">
      <c r="A2" s="8" t="s">
        <v>168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customFormat="1" ht="26" customHeight="1" spans="1:12">
      <c r="A3" s="4"/>
      <c r="B3" s="9" t="s">
        <v>169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customFormat="1" ht="43" customHeight="1" spans="1:19">
      <c r="A4" s="11" t="s">
        <v>418</v>
      </c>
      <c r="B4" s="11" t="s">
        <v>170</v>
      </c>
      <c r="C4" s="11" t="s">
        <v>171</v>
      </c>
      <c r="D4" s="11" t="s">
        <v>172</v>
      </c>
      <c r="E4" s="11" t="s">
        <v>173</v>
      </c>
      <c r="F4" s="11" t="s">
        <v>174</v>
      </c>
      <c r="G4" s="12" t="s">
        <v>175</v>
      </c>
      <c r="H4" s="11" t="s">
        <v>176</v>
      </c>
      <c r="I4" s="11" t="s">
        <v>177</v>
      </c>
      <c r="J4" s="12" t="s">
        <v>178</v>
      </c>
      <c r="K4" s="11" t="s">
        <v>179</v>
      </c>
      <c r="L4" s="11" t="s">
        <v>180</v>
      </c>
      <c r="N4" s="13"/>
      <c r="O4" s="13"/>
      <c r="P4" s="13" t="s">
        <v>419</v>
      </c>
      <c r="Q4" s="13"/>
      <c r="R4" s="13" t="s">
        <v>420</v>
      </c>
      <c r="S4" s="40"/>
    </row>
    <row r="5" customFormat="1" ht="25" customHeight="1" spans="1:19">
      <c r="A5" s="13">
        <v>1</v>
      </c>
      <c r="B5" s="14">
        <v>1</v>
      </c>
      <c r="C5" s="15" t="s">
        <v>16</v>
      </c>
      <c r="D5" s="11" t="s">
        <v>15</v>
      </c>
      <c r="E5" s="11" t="s">
        <v>185</v>
      </c>
      <c r="F5" s="11">
        <v>700</v>
      </c>
      <c r="G5" s="16">
        <v>0.0835</v>
      </c>
      <c r="H5" s="17"/>
      <c r="I5" s="27"/>
      <c r="J5" s="29">
        <v>0.02</v>
      </c>
      <c r="K5" s="36">
        <v>11.1616438356164</v>
      </c>
      <c r="L5" s="37"/>
      <c r="N5" s="13" t="s">
        <v>116</v>
      </c>
      <c r="O5" s="38">
        <v>75.6056876712328</v>
      </c>
      <c r="P5" s="13">
        <v>2</v>
      </c>
      <c r="Q5" s="38">
        <f t="shared" ref="Q5:Q10" si="0">O5/P5</f>
        <v>37.8028438356164</v>
      </c>
      <c r="R5" s="13">
        <v>12</v>
      </c>
      <c r="S5" s="38">
        <f t="shared" ref="S5:S10" si="1">O5/R5</f>
        <v>6.30047397260273</v>
      </c>
    </row>
    <row r="6" customFormat="1" ht="25" customHeight="1" spans="1:19">
      <c r="A6" s="13">
        <v>2</v>
      </c>
      <c r="B6" s="18"/>
      <c r="C6" s="19"/>
      <c r="D6" s="11"/>
      <c r="E6" s="11"/>
      <c r="F6" s="11">
        <v>1500</v>
      </c>
      <c r="G6" s="16">
        <v>0.0835</v>
      </c>
      <c r="H6" s="17"/>
      <c r="I6" s="27"/>
      <c r="J6" s="29">
        <v>0.02</v>
      </c>
      <c r="K6" s="36">
        <v>17.0958904109589</v>
      </c>
      <c r="L6" s="37"/>
      <c r="N6" s="13" t="s">
        <v>63</v>
      </c>
      <c r="O6" s="38">
        <v>49.8630136986301</v>
      </c>
      <c r="P6" s="13">
        <v>1</v>
      </c>
      <c r="Q6" s="38">
        <f t="shared" si="0"/>
        <v>49.8630136986301</v>
      </c>
      <c r="R6" s="13">
        <v>3</v>
      </c>
      <c r="S6" s="38">
        <f t="shared" si="1"/>
        <v>16.62100456621</v>
      </c>
    </row>
    <row r="7" customFormat="1" ht="25" customHeight="1" spans="1:19">
      <c r="A7" s="13">
        <v>3</v>
      </c>
      <c r="B7" s="18"/>
      <c r="C7" s="19"/>
      <c r="D7" s="11"/>
      <c r="E7" s="11"/>
      <c r="F7" s="11">
        <v>300</v>
      </c>
      <c r="G7" s="16">
        <v>0.0835</v>
      </c>
      <c r="H7" s="17"/>
      <c r="I7" s="27"/>
      <c r="J7" s="29">
        <v>0.02</v>
      </c>
      <c r="K7" s="36">
        <v>0.986301369863014</v>
      </c>
      <c r="L7" s="37"/>
      <c r="N7" s="13" t="s">
        <v>75</v>
      </c>
      <c r="O7" s="38">
        <v>44.3353424657534</v>
      </c>
      <c r="P7" s="13">
        <v>8</v>
      </c>
      <c r="Q7" s="38">
        <f t="shared" si="0"/>
        <v>5.54191780821918</v>
      </c>
      <c r="R7" s="13">
        <v>17</v>
      </c>
      <c r="S7" s="38">
        <f t="shared" si="1"/>
        <v>2.60796132151491</v>
      </c>
    </row>
    <row r="8" customFormat="1" ht="25" customHeight="1" spans="1:19">
      <c r="A8" s="13">
        <v>4</v>
      </c>
      <c r="B8" s="18"/>
      <c r="C8" s="19"/>
      <c r="D8" s="11"/>
      <c r="E8" s="11"/>
      <c r="F8" s="11">
        <v>500</v>
      </c>
      <c r="G8" s="16">
        <v>0.0748</v>
      </c>
      <c r="H8" s="17"/>
      <c r="I8" s="27"/>
      <c r="J8" s="29">
        <v>0.02</v>
      </c>
      <c r="K8" s="36">
        <v>6.52054794520548</v>
      </c>
      <c r="L8" s="37"/>
      <c r="N8" s="13" t="s">
        <v>47</v>
      </c>
      <c r="O8" s="38">
        <v>13.721095890411</v>
      </c>
      <c r="P8" s="13">
        <v>4</v>
      </c>
      <c r="Q8" s="38">
        <f t="shared" si="0"/>
        <v>3.43027397260274</v>
      </c>
      <c r="R8" s="13">
        <v>5</v>
      </c>
      <c r="S8" s="38">
        <f t="shared" si="1"/>
        <v>2.74421917808219</v>
      </c>
    </row>
    <row r="9" customFormat="1" ht="25" customHeight="1" spans="1:19">
      <c r="A9" s="13">
        <v>5</v>
      </c>
      <c r="B9" s="18"/>
      <c r="C9" s="19"/>
      <c r="D9" s="11"/>
      <c r="E9" s="11"/>
      <c r="F9" s="11">
        <v>1290</v>
      </c>
      <c r="G9" s="16">
        <v>0.0748</v>
      </c>
      <c r="H9" s="17"/>
      <c r="I9" s="27"/>
      <c r="J9" s="29">
        <v>0.02</v>
      </c>
      <c r="K9" s="36">
        <v>12.2284931506849</v>
      </c>
      <c r="L9" s="37"/>
      <c r="N9" s="13" t="s">
        <v>83</v>
      </c>
      <c r="O9" s="38">
        <v>13.3430452054794</v>
      </c>
      <c r="P9" s="13">
        <v>13</v>
      </c>
      <c r="Q9" s="38">
        <f t="shared" si="0"/>
        <v>1.02638809272919</v>
      </c>
      <c r="R9" s="13">
        <v>22</v>
      </c>
      <c r="S9" s="38">
        <f t="shared" si="1"/>
        <v>0.60650205479452</v>
      </c>
    </row>
    <row r="10" customFormat="1" ht="25" customHeight="1" spans="1:19">
      <c r="A10" s="13">
        <v>6</v>
      </c>
      <c r="B10" s="18"/>
      <c r="C10" s="19"/>
      <c r="D10" s="11"/>
      <c r="E10" s="11"/>
      <c r="F10" s="11">
        <v>600</v>
      </c>
      <c r="G10" s="16">
        <v>0.0745</v>
      </c>
      <c r="H10" s="17"/>
      <c r="I10" s="27"/>
      <c r="J10" s="29">
        <v>0.02</v>
      </c>
      <c r="K10" s="36">
        <v>2.53150684931507</v>
      </c>
      <c r="L10" s="37"/>
      <c r="N10" s="13" t="s">
        <v>14</v>
      </c>
      <c r="O10" s="38">
        <v>196.868184931507</v>
      </c>
      <c r="P10" s="13">
        <f>SUM(P5:P9)</f>
        <v>28</v>
      </c>
      <c r="Q10" s="38">
        <f t="shared" si="0"/>
        <v>7.03100660469667</v>
      </c>
      <c r="R10" s="13">
        <f>SUM(R5:R9)</f>
        <v>59</v>
      </c>
      <c r="S10" s="38">
        <f t="shared" si="1"/>
        <v>3.33674889714418</v>
      </c>
    </row>
    <row r="11" customFormat="1" ht="25" customHeight="1" spans="1:12">
      <c r="A11" s="13">
        <v>7</v>
      </c>
      <c r="B11" s="18"/>
      <c r="C11" s="19"/>
      <c r="D11" s="11"/>
      <c r="E11" s="11"/>
      <c r="F11" s="11">
        <v>495</v>
      </c>
      <c r="G11" s="16">
        <v>0.066</v>
      </c>
      <c r="H11" s="17"/>
      <c r="I11" s="27"/>
      <c r="J11" s="29">
        <v>0.02</v>
      </c>
      <c r="K11" s="36">
        <v>7.67589041095891</v>
      </c>
      <c r="L11" s="37"/>
    </row>
    <row r="12" customFormat="1" ht="25" customHeight="1" spans="1:19">
      <c r="A12" s="13">
        <v>8</v>
      </c>
      <c r="B12" s="18"/>
      <c r="C12" s="19"/>
      <c r="D12" s="11"/>
      <c r="E12" s="11"/>
      <c r="F12" s="11">
        <v>100</v>
      </c>
      <c r="G12" s="16">
        <v>0.066</v>
      </c>
      <c r="H12" s="17"/>
      <c r="I12" s="27"/>
      <c r="J12" s="29">
        <v>0.02</v>
      </c>
      <c r="K12" s="36">
        <v>0.427397260273973</v>
      </c>
      <c r="L12" s="37"/>
      <c r="N12" s="13"/>
      <c r="O12" s="13"/>
      <c r="P12" s="13" t="s">
        <v>419</v>
      </c>
      <c r="Q12" s="13"/>
      <c r="R12" s="13" t="s">
        <v>420</v>
      </c>
      <c r="S12" s="13"/>
    </row>
    <row r="13" customFormat="1" ht="25" customHeight="1" spans="1:19">
      <c r="A13" s="13">
        <v>9</v>
      </c>
      <c r="B13" s="18"/>
      <c r="C13" s="19"/>
      <c r="D13" s="11"/>
      <c r="E13" s="11"/>
      <c r="F13" s="11">
        <v>100</v>
      </c>
      <c r="G13" s="16">
        <v>0.066</v>
      </c>
      <c r="H13" s="17"/>
      <c r="I13" s="27"/>
      <c r="J13" s="29">
        <v>0.02</v>
      </c>
      <c r="K13" s="36">
        <v>1.43561643835616</v>
      </c>
      <c r="L13" s="37"/>
      <c r="N13" s="13" t="s">
        <v>116</v>
      </c>
      <c r="O13" s="38">
        <v>13.3051350356164</v>
      </c>
      <c r="P13" s="13">
        <v>1</v>
      </c>
      <c r="Q13" s="38">
        <f t="shared" ref="Q13:Q18" si="2">O13/P13</f>
        <v>13.3051350356164</v>
      </c>
      <c r="R13" s="13">
        <v>3</v>
      </c>
      <c r="S13" s="38">
        <f t="shared" ref="S13:S18" si="3">O13/R13</f>
        <v>4.43504501187213</v>
      </c>
    </row>
    <row r="14" customFormat="1" ht="25" customHeight="1" spans="1:19">
      <c r="A14" s="13">
        <v>10</v>
      </c>
      <c r="B14" s="20"/>
      <c r="C14" s="19"/>
      <c r="D14" s="11"/>
      <c r="E14" s="11"/>
      <c r="F14" s="11">
        <v>300</v>
      </c>
      <c r="G14" s="16">
        <v>0.05</v>
      </c>
      <c r="H14" s="17"/>
      <c r="I14" s="27"/>
      <c r="J14" s="29">
        <v>0.02</v>
      </c>
      <c r="K14" s="36">
        <v>6</v>
      </c>
      <c r="L14" s="37"/>
      <c r="N14" s="13" t="s">
        <v>63</v>
      </c>
      <c r="O14" s="38">
        <v>26.7300078465753</v>
      </c>
      <c r="P14" s="13">
        <v>1</v>
      </c>
      <c r="Q14" s="38">
        <f t="shared" si="2"/>
        <v>26.7300078465753</v>
      </c>
      <c r="R14" s="13">
        <v>3</v>
      </c>
      <c r="S14" s="38">
        <f t="shared" si="3"/>
        <v>8.9100026155251</v>
      </c>
    </row>
    <row r="15" customFormat="1" ht="25" customHeight="1" spans="1:19">
      <c r="A15" s="13">
        <v>11</v>
      </c>
      <c r="B15" s="14">
        <v>2</v>
      </c>
      <c r="C15" s="11" t="s">
        <v>239</v>
      </c>
      <c r="D15" s="11" t="s">
        <v>15</v>
      </c>
      <c r="E15" s="21" t="s">
        <v>217</v>
      </c>
      <c r="F15" s="11">
        <v>500</v>
      </c>
      <c r="G15" s="16">
        <v>0.066</v>
      </c>
      <c r="H15" s="17"/>
      <c r="I15" s="27"/>
      <c r="J15" s="39">
        <v>0.02</v>
      </c>
      <c r="K15" s="33">
        <v>6.7945</v>
      </c>
      <c r="L15" s="37"/>
      <c r="N15" s="13" t="s">
        <v>75</v>
      </c>
      <c r="O15" s="38">
        <v>4.25471802739726</v>
      </c>
      <c r="P15" s="13">
        <v>3</v>
      </c>
      <c r="Q15" s="38">
        <f t="shared" si="2"/>
        <v>1.41823934246575</v>
      </c>
      <c r="R15" s="13">
        <v>7</v>
      </c>
      <c r="S15" s="38">
        <f t="shared" si="3"/>
        <v>0.607816861056751</v>
      </c>
    </row>
    <row r="16" customFormat="1" ht="25" customHeight="1" spans="1:19">
      <c r="A16" s="13">
        <v>12</v>
      </c>
      <c r="B16" s="20"/>
      <c r="C16" s="22"/>
      <c r="D16" s="11"/>
      <c r="E16" s="21"/>
      <c r="F16" s="11">
        <v>425</v>
      </c>
      <c r="G16" s="16">
        <v>0.066</v>
      </c>
      <c r="H16" s="17"/>
      <c r="I16" s="27"/>
      <c r="J16" s="39">
        <v>0.02</v>
      </c>
      <c r="K16" s="33">
        <v>2.7479</v>
      </c>
      <c r="L16" s="40"/>
      <c r="N16" s="13" t="s">
        <v>47</v>
      </c>
      <c r="O16" s="38">
        <v>1.29434776438356</v>
      </c>
      <c r="P16" s="13">
        <v>3</v>
      </c>
      <c r="Q16" s="38">
        <f t="shared" si="2"/>
        <v>0.43144925479452</v>
      </c>
      <c r="R16" s="13">
        <v>4</v>
      </c>
      <c r="S16" s="38">
        <f t="shared" si="3"/>
        <v>0.32358694109589</v>
      </c>
    </row>
    <row r="17" customFormat="1" ht="25" customHeight="1" spans="1:19">
      <c r="A17" s="23" t="s">
        <v>421</v>
      </c>
      <c r="B17" s="23"/>
      <c r="C17" s="23"/>
      <c r="D17" s="23"/>
      <c r="E17" s="23"/>
      <c r="F17" s="23"/>
      <c r="G17" s="24"/>
      <c r="H17" s="25"/>
      <c r="I17" s="41"/>
      <c r="J17" s="42"/>
      <c r="K17" s="43">
        <f>SUM(K5:K16)</f>
        <v>75.6056876712328</v>
      </c>
      <c r="L17" s="44"/>
      <c r="N17" s="13" t="s">
        <v>83</v>
      </c>
      <c r="O17" s="38">
        <v>7.66383561643836</v>
      </c>
      <c r="P17" s="13">
        <v>7</v>
      </c>
      <c r="Q17" s="38">
        <f t="shared" si="2"/>
        <v>1.09483365949119</v>
      </c>
      <c r="R17" s="13">
        <v>7</v>
      </c>
      <c r="S17" s="38">
        <f t="shared" si="3"/>
        <v>1.09483365949119</v>
      </c>
    </row>
    <row r="18" customFormat="1" ht="25" customHeight="1" spans="1:19">
      <c r="A18" s="13">
        <v>1</v>
      </c>
      <c r="B18" s="14">
        <v>1</v>
      </c>
      <c r="C18" s="15" t="s">
        <v>64</v>
      </c>
      <c r="D18" s="26" t="s">
        <v>187</v>
      </c>
      <c r="E18" s="27" t="s">
        <v>188</v>
      </c>
      <c r="F18" s="27">
        <v>2000</v>
      </c>
      <c r="G18" s="28">
        <v>0.0435</v>
      </c>
      <c r="H18" s="17"/>
      <c r="I18" s="27"/>
      <c r="J18" s="29">
        <v>0.02</v>
      </c>
      <c r="K18" s="36">
        <v>28.0547945205479</v>
      </c>
      <c r="L18" s="37"/>
      <c r="N18" s="13" t="s">
        <v>14</v>
      </c>
      <c r="O18" s="38">
        <f>SUM(O13:O17)</f>
        <v>53.2480442904109</v>
      </c>
      <c r="P18" s="13">
        <f>SUM(P13:P17)</f>
        <v>15</v>
      </c>
      <c r="Q18" s="38">
        <f t="shared" si="2"/>
        <v>3.54986961936073</v>
      </c>
      <c r="R18" s="13">
        <f>SUM(R13:R17)</f>
        <v>24</v>
      </c>
      <c r="S18" s="38">
        <f t="shared" si="3"/>
        <v>2.21866851210045</v>
      </c>
    </row>
    <row r="19" customFormat="1" ht="25" customHeight="1" spans="1:12">
      <c r="A19" s="13">
        <v>2</v>
      </c>
      <c r="B19" s="18"/>
      <c r="C19" s="19"/>
      <c r="D19" s="26"/>
      <c r="E19" s="27"/>
      <c r="F19" s="27">
        <v>1000</v>
      </c>
      <c r="G19" s="28">
        <v>0.0435</v>
      </c>
      <c r="H19" s="17"/>
      <c r="I19" s="27"/>
      <c r="J19" s="29">
        <v>0.02</v>
      </c>
      <c r="K19" s="36">
        <v>11.3972602739726</v>
      </c>
      <c r="L19" s="37"/>
    </row>
    <row r="20" customFormat="1" ht="25" customHeight="1" spans="1:12">
      <c r="A20" s="13">
        <v>3</v>
      </c>
      <c r="B20" s="20"/>
      <c r="C20" s="19"/>
      <c r="D20" s="26"/>
      <c r="E20" s="27"/>
      <c r="F20" s="27">
        <v>1000</v>
      </c>
      <c r="G20" s="28">
        <v>0.0435</v>
      </c>
      <c r="H20" s="17"/>
      <c r="I20" s="27"/>
      <c r="J20" s="29">
        <v>0.02</v>
      </c>
      <c r="K20" s="36">
        <v>10.4109589041096</v>
      </c>
      <c r="L20" s="37"/>
    </row>
    <row r="21" customFormat="1" ht="25" customHeight="1" spans="1:12">
      <c r="A21" s="23" t="s">
        <v>422</v>
      </c>
      <c r="B21" s="23"/>
      <c r="C21" s="23"/>
      <c r="D21" s="23"/>
      <c r="E21" s="23"/>
      <c r="F21" s="23"/>
      <c r="G21" s="24"/>
      <c r="H21" s="25"/>
      <c r="I21" s="41"/>
      <c r="J21" s="42"/>
      <c r="K21" s="43">
        <f>SUM(K18:K20)</f>
        <v>49.8630136986301</v>
      </c>
      <c r="L21" s="44"/>
    </row>
    <row r="22" customFormat="1" ht="25" customHeight="1" spans="1:12">
      <c r="A22" s="13">
        <v>1</v>
      </c>
      <c r="B22" s="11">
        <v>1</v>
      </c>
      <c r="C22" s="27" t="s">
        <v>222</v>
      </c>
      <c r="D22" s="27" t="s">
        <v>190</v>
      </c>
      <c r="E22" s="27" t="s">
        <v>188</v>
      </c>
      <c r="F22" s="27">
        <v>300</v>
      </c>
      <c r="G22" s="28">
        <v>0.0997</v>
      </c>
      <c r="H22" s="17"/>
      <c r="I22" s="27"/>
      <c r="J22" s="29">
        <v>0.02</v>
      </c>
      <c r="K22" s="36">
        <v>6</v>
      </c>
      <c r="L22" s="37"/>
    </row>
    <row r="23" customFormat="1" ht="25" customHeight="1" spans="1:12">
      <c r="A23" s="13">
        <v>2</v>
      </c>
      <c r="B23" s="11">
        <v>2</v>
      </c>
      <c r="C23" s="27" t="s">
        <v>223</v>
      </c>
      <c r="D23" s="27" t="s">
        <v>190</v>
      </c>
      <c r="E23" s="27" t="s">
        <v>188</v>
      </c>
      <c r="F23" s="27">
        <v>200</v>
      </c>
      <c r="G23" s="28">
        <v>0.0954</v>
      </c>
      <c r="H23" s="17"/>
      <c r="I23" s="27"/>
      <c r="J23" s="29">
        <v>0.02</v>
      </c>
      <c r="K23" s="36">
        <v>2.06027397260274</v>
      </c>
      <c r="L23" s="37"/>
    </row>
    <row r="24" customFormat="1" ht="25" customHeight="1" spans="1:12">
      <c r="A24" s="13">
        <v>3</v>
      </c>
      <c r="B24" s="11">
        <v>3</v>
      </c>
      <c r="C24" s="15" t="s">
        <v>192</v>
      </c>
      <c r="D24" s="27" t="s">
        <v>190</v>
      </c>
      <c r="E24" s="27" t="s">
        <v>188</v>
      </c>
      <c r="F24" s="27">
        <v>48</v>
      </c>
      <c r="G24" s="28">
        <v>0.03875</v>
      </c>
      <c r="H24" s="17"/>
      <c r="I24" s="27"/>
      <c r="J24" s="29">
        <v>0.02</v>
      </c>
      <c r="K24" s="36">
        <v>0</v>
      </c>
      <c r="L24" s="37"/>
    </row>
    <row r="25" customFormat="1" ht="25" customHeight="1" spans="1:12">
      <c r="A25" s="13">
        <v>4</v>
      </c>
      <c r="B25" s="14">
        <v>4</v>
      </c>
      <c r="C25" s="27" t="s">
        <v>224</v>
      </c>
      <c r="D25" s="27" t="s">
        <v>190</v>
      </c>
      <c r="E25" s="27" t="s">
        <v>188</v>
      </c>
      <c r="F25" s="27">
        <v>1000</v>
      </c>
      <c r="G25" s="28">
        <v>0.057</v>
      </c>
      <c r="H25" s="17"/>
      <c r="I25" s="27"/>
      <c r="J25" s="29">
        <v>0.02</v>
      </c>
      <c r="K25" s="36">
        <v>7.50684931506849</v>
      </c>
      <c r="L25" s="37"/>
    </row>
    <row r="26" customFormat="1" ht="25" customHeight="1" spans="1:12">
      <c r="A26" s="13"/>
      <c r="B26" s="20"/>
      <c r="C26" s="27"/>
      <c r="D26" s="27" t="s">
        <v>190</v>
      </c>
      <c r="E26" s="27"/>
      <c r="F26" s="27">
        <v>500</v>
      </c>
      <c r="G26" s="28">
        <v>0.0435</v>
      </c>
      <c r="H26" s="17"/>
      <c r="I26" s="27"/>
      <c r="J26" s="29">
        <v>0.02</v>
      </c>
      <c r="K26" s="36">
        <v>4.49315068493151</v>
      </c>
      <c r="L26" s="11"/>
    </row>
    <row r="27" customFormat="1" ht="25" customHeight="1" spans="1:12">
      <c r="A27" s="13">
        <v>6</v>
      </c>
      <c r="B27" s="11">
        <v>5</v>
      </c>
      <c r="C27" s="27" t="s">
        <v>225</v>
      </c>
      <c r="D27" s="27" t="s">
        <v>190</v>
      </c>
      <c r="E27" s="27" t="s">
        <v>188</v>
      </c>
      <c r="F27" s="27">
        <v>400</v>
      </c>
      <c r="G27" s="29">
        <v>0.06</v>
      </c>
      <c r="H27" s="17"/>
      <c r="I27" s="27"/>
      <c r="J27" s="29">
        <v>0.02</v>
      </c>
      <c r="K27" s="36">
        <v>0.679452054794521</v>
      </c>
      <c r="L27" s="40"/>
    </row>
    <row r="28" customFormat="1" ht="25" customHeight="1" spans="1:12">
      <c r="A28" s="13">
        <v>7</v>
      </c>
      <c r="B28" s="11">
        <v>6</v>
      </c>
      <c r="C28" s="15" t="s">
        <v>195</v>
      </c>
      <c r="D28" s="27" t="s">
        <v>190</v>
      </c>
      <c r="E28" s="27" t="s">
        <v>188</v>
      </c>
      <c r="F28" s="27">
        <v>240</v>
      </c>
      <c r="G28" s="29">
        <v>0.0941</v>
      </c>
      <c r="H28" s="17"/>
      <c r="I28" s="27"/>
      <c r="J28" s="29">
        <v>0.02</v>
      </c>
      <c r="K28" s="36">
        <v>3.91890410958904</v>
      </c>
      <c r="L28" s="40"/>
    </row>
    <row r="29" customFormat="1" ht="25" customHeight="1" spans="1:12">
      <c r="A29" s="13">
        <v>8</v>
      </c>
      <c r="B29" s="14">
        <v>7</v>
      </c>
      <c r="C29" s="27" t="s">
        <v>226</v>
      </c>
      <c r="D29" s="27" t="s">
        <v>190</v>
      </c>
      <c r="E29" s="27" t="s">
        <v>188</v>
      </c>
      <c r="F29" s="27">
        <v>300</v>
      </c>
      <c r="G29" s="29">
        <v>0.05</v>
      </c>
      <c r="H29" s="17"/>
      <c r="I29" s="27"/>
      <c r="J29" s="29">
        <v>0.02</v>
      </c>
      <c r="K29" s="36">
        <v>1.84109589041096</v>
      </c>
      <c r="L29" s="40"/>
    </row>
    <row r="30" customFormat="1" ht="25" customHeight="1" spans="1:12">
      <c r="A30" s="13">
        <v>9</v>
      </c>
      <c r="B30" s="18"/>
      <c r="C30" s="27"/>
      <c r="D30" s="27"/>
      <c r="E30" s="27"/>
      <c r="F30" s="27">
        <v>200</v>
      </c>
      <c r="G30" s="29">
        <v>0.05</v>
      </c>
      <c r="H30" s="17"/>
      <c r="I30" s="27"/>
      <c r="J30" s="29">
        <v>0.02</v>
      </c>
      <c r="K30" s="36">
        <v>1.05205479452055</v>
      </c>
      <c r="L30" s="40"/>
    </row>
    <row r="31" customFormat="1" ht="25" customHeight="1" spans="1:12">
      <c r="A31" s="13">
        <v>10</v>
      </c>
      <c r="B31" s="18"/>
      <c r="C31" s="27"/>
      <c r="D31" s="27"/>
      <c r="E31" s="27"/>
      <c r="F31" s="27">
        <v>50</v>
      </c>
      <c r="G31" s="29">
        <v>0.05</v>
      </c>
      <c r="H31" s="17"/>
      <c r="I31" s="27"/>
      <c r="J31" s="29">
        <v>0.02</v>
      </c>
      <c r="K31" s="36">
        <v>0.134246575342466</v>
      </c>
      <c r="L31" s="40"/>
    </row>
    <row r="32" customFormat="1" ht="25" customHeight="1" spans="1:12">
      <c r="A32" s="13">
        <v>11</v>
      </c>
      <c r="B32" s="18"/>
      <c r="C32" s="27"/>
      <c r="D32" s="27"/>
      <c r="E32" s="27"/>
      <c r="F32" s="27">
        <v>50</v>
      </c>
      <c r="G32" s="29">
        <v>0.05</v>
      </c>
      <c r="H32" s="17"/>
      <c r="I32" s="27"/>
      <c r="J32" s="29">
        <v>0.02</v>
      </c>
      <c r="K32" s="36">
        <v>0.189041095890411</v>
      </c>
      <c r="L32" s="40"/>
    </row>
    <row r="33" customFormat="1" ht="25" customHeight="1" spans="1:12">
      <c r="A33" s="13">
        <v>12</v>
      </c>
      <c r="B33" s="20"/>
      <c r="C33" s="27"/>
      <c r="D33" s="27"/>
      <c r="E33" s="27"/>
      <c r="F33" s="27">
        <v>100</v>
      </c>
      <c r="G33" s="29">
        <v>0.05</v>
      </c>
      <c r="H33" s="17"/>
      <c r="I33" s="27"/>
      <c r="J33" s="29">
        <v>0.02</v>
      </c>
      <c r="K33" s="36">
        <v>0</v>
      </c>
      <c r="L33" s="40"/>
    </row>
    <row r="34" customFormat="1" ht="25" customHeight="1" spans="1:12">
      <c r="A34" s="13">
        <v>13</v>
      </c>
      <c r="B34" s="14">
        <v>8</v>
      </c>
      <c r="C34" s="15" t="s">
        <v>140</v>
      </c>
      <c r="D34" s="27" t="s">
        <v>190</v>
      </c>
      <c r="E34" s="27" t="s">
        <v>188</v>
      </c>
      <c r="F34" s="27">
        <v>700</v>
      </c>
      <c r="G34" s="29">
        <v>0.06</v>
      </c>
      <c r="H34" s="17"/>
      <c r="I34" s="27"/>
      <c r="J34" s="29">
        <v>0.02</v>
      </c>
      <c r="K34" s="36">
        <v>3.64383561643836</v>
      </c>
      <c r="L34" s="40"/>
    </row>
    <row r="35" customFormat="1" ht="25" customHeight="1" spans="1:12">
      <c r="A35" s="13">
        <v>14</v>
      </c>
      <c r="B35" s="18"/>
      <c r="C35" s="19"/>
      <c r="D35" s="27"/>
      <c r="E35" s="27"/>
      <c r="F35" s="27">
        <v>500</v>
      </c>
      <c r="G35" s="29">
        <v>0.06</v>
      </c>
      <c r="H35" s="17"/>
      <c r="I35" s="27"/>
      <c r="J35" s="29">
        <v>0.02</v>
      </c>
      <c r="K35" s="36">
        <v>2.68493150684931</v>
      </c>
      <c r="L35" s="40"/>
    </row>
    <row r="36" customFormat="1" ht="25" customHeight="1" spans="1:12">
      <c r="A36" s="13">
        <v>15</v>
      </c>
      <c r="B36" s="18"/>
      <c r="C36" s="19"/>
      <c r="D36" s="27"/>
      <c r="E36" s="27"/>
      <c r="F36" s="27">
        <v>300</v>
      </c>
      <c r="G36" s="29">
        <v>0.06</v>
      </c>
      <c r="H36" s="17"/>
      <c r="I36" s="27"/>
      <c r="J36" s="29">
        <v>0.02</v>
      </c>
      <c r="K36" s="36">
        <v>1.36438356164384</v>
      </c>
      <c r="L36" s="40"/>
    </row>
    <row r="37" customFormat="1" ht="25" customHeight="1" spans="1:12">
      <c r="A37" s="13">
        <v>16</v>
      </c>
      <c r="B37" s="18"/>
      <c r="C37" s="19"/>
      <c r="D37" s="27"/>
      <c r="E37" s="27"/>
      <c r="F37" s="27">
        <v>1000</v>
      </c>
      <c r="G37" s="29">
        <v>0.06</v>
      </c>
      <c r="H37" s="17"/>
      <c r="I37" s="27"/>
      <c r="J37" s="29">
        <v>0.02</v>
      </c>
      <c r="K37" s="36">
        <v>5.97260273972603</v>
      </c>
      <c r="L37" s="40"/>
    </row>
    <row r="38" customFormat="1" ht="25" customHeight="1" spans="1:12">
      <c r="A38" s="13">
        <v>17</v>
      </c>
      <c r="B38" s="20"/>
      <c r="C38" s="19"/>
      <c r="D38" s="27"/>
      <c r="E38" s="27"/>
      <c r="F38" s="27">
        <v>500</v>
      </c>
      <c r="G38" s="29">
        <v>0.06</v>
      </c>
      <c r="H38" s="17"/>
      <c r="I38" s="27"/>
      <c r="J38" s="29">
        <v>0.02</v>
      </c>
      <c r="K38" s="36">
        <v>2.79452054794521</v>
      </c>
      <c r="L38" s="40"/>
    </row>
    <row r="39" customFormat="1" ht="25" customHeight="1" spans="1:12">
      <c r="A39" s="23" t="s">
        <v>423</v>
      </c>
      <c r="B39" s="23"/>
      <c r="C39" s="23"/>
      <c r="D39" s="23"/>
      <c r="E39" s="30"/>
      <c r="F39" s="30"/>
      <c r="G39" s="30"/>
      <c r="H39" s="30"/>
      <c r="I39" s="30"/>
      <c r="J39" s="30"/>
      <c r="K39" s="45">
        <f>SUM(K22:K38)</f>
        <v>44.3353424657534</v>
      </c>
      <c r="L39" s="30"/>
    </row>
    <row r="40" customFormat="1" ht="25" customHeight="1" spans="1:12">
      <c r="A40" s="13">
        <v>1</v>
      </c>
      <c r="B40" s="14">
        <v>1</v>
      </c>
      <c r="C40" s="15" t="s">
        <v>183</v>
      </c>
      <c r="D40" s="27" t="s">
        <v>184</v>
      </c>
      <c r="E40" s="31" t="s">
        <v>185</v>
      </c>
      <c r="F40" s="27">
        <v>50</v>
      </c>
      <c r="G40" s="28">
        <v>0.039</v>
      </c>
      <c r="H40" s="32"/>
      <c r="I40" s="31"/>
      <c r="J40" s="46">
        <v>0.02</v>
      </c>
      <c r="K40" s="36">
        <v>0.693150684931507</v>
      </c>
      <c r="L40" s="47"/>
    </row>
    <row r="41" customFormat="1" ht="25" customHeight="1" spans="1:12">
      <c r="A41" s="13">
        <v>2</v>
      </c>
      <c r="B41" s="20"/>
      <c r="C41" s="19"/>
      <c r="D41" s="27"/>
      <c r="E41" s="31" t="s">
        <v>185</v>
      </c>
      <c r="F41" s="27">
        <v>100</v>
      </c>
      <c r="G41" s="28">
        <v>0.039</v>
      </c>
      <c r="H41" s="32"/>
      <c r="I41" s="31"/>
      <c r="J41" s="46">
        <v>0.02</v>
      </c>
      <c r="K41" s="36">
        <v>1.07945205479452</v>
      </c>
      <c r="L41" s="47"/>
    </row>
    <row r="42" customFormat="1" ht="25" customHeight="1" spans="1:12">
      <c r="A42" s="13">
        <v>3</v>
      </c>
      <c r="B42" s="11">
        <v>2</v>
      </c>
      <c r="C42" s="27" t="s">
        <v>227</v>
      </c>
      <c r="D42" s="27" t="s">
        <v>27</v>
      </c>
      <c r="E42" s="27" t="s">
        <v>188</v>
      </c>
      <c r="F42" s="27">
        <v>1000</v>
      </c>
      <c r="G42" s="29">
        <v>0.05</v>
      </c>
      <c r="H42" s="17"/>
      <c r="I42" s="27"/>
      <c r="J42" s="29">
        <v>0.02</v>
      </c>
      <c r="K42" s="36">
        <v>8.05479452054795</v>
      </c>
      <c r="L42" s="37"/>
    </row>
    <row r="43" customFormat="1" ht="25" customHeight="1" spans="1:12">
      <c r="A43" s="13">
        <v>4</v>
      </c>
      <c r="B43" s="14">
        <v>3</v>
      </c>
      <c r="C43" s="15" t="s">
        <v>48</v>
      </c>
      <c r="D43" s="27" t="s">
        <v>27</v>
      </c>
      <c r="E43" s="27" t="s">
        <v>188</v>
      </c>
      <c r="F43" s="27">
        <v>200</v>
      </c>
      <c r="G43" s="28">
        <v>0.0835</v>
      </c>
      <c r="H43" s="17"/>
      <c r="I43" s="27"/>
      <c r="J43" s="29">
        <v>0.02</v>
      </c>
      <c r="K43" s="36">
        <v>1.87397260273973</v>
      </c>
      <c r="L43" s="37"/>
    </row>
    <row r="44" customFormat="1" ht="25" customHeight="1" spans="1:12">
      <c r="A44" s="13">
        <v>5</v>
      </c>
      <c r="B44" s="20"/>
      <c r="C44" s="19"/>
      <c r="D44" s="27"/>
      <c r="E44" s="27"/>
      <c r="F44" s="27">
        <v>190</v>
      </c>
      <c r="G44" s="28">
        <v>0.0835</v>
      </c>
      <c r="H44" s="17"/>
      <c r="I44" s="27"/>
      <c r="J44" s="29">
        <v>0.02</v>
      </c>
      <c r="K44" s="36">
        <v>2.01972602739726</v>
      </c>
      <c r="L44" s="37"/>
    </row>
    <row r="45" customFormat="1" ht="25" customHeight="1" spans="1:12">
      <c r="A45" s="23" t="s">
        <v>424</v>
      </c>
      <c r="B45" s="23"/>
      <c r="C45" s="23"/>
      <c r="D45" s="23"/>
      <c r="E45" s="30"/>
      <c r="F45" s="30"/>
      <c r="G45" s="30"/>
      <c r="H45" s="30"/>
      <c r="I45" s="30"/>
      <c r="J45" s="30"/>
      <c r="K45" s="45">
        <f>SUM(K40:K44)</f>
        <v>13.721095890411</v>
      </c>
      <c r="L45" s="30"/>
    </row>
    <row r="46" customFormat="1" ht="25" customHeight="1" spans="1:12">
      <c r="A46" s="13">
        <v>1</v>
      </c>
      <c r="B46" s="11">
        <v>1</v>
      </c>
      <c r="C46" s="11" t="s">
        <v>228</v>
      </c>
      <c r="D46" s="33" t="s">
        <v>199</v>
      </c>
      <c r="E46" s="11" t="s">
        <v>200</v>
      </c>
      <c r="F46" s="33">
        <v>46</v>
      </c>
      <c r="G46" s="34">
        <v>0.0345</v>
      </c>
      <c r="H46" s="17"/>
      <c r="I46" s="27"/>
      <c r="J46" s="29">
        <v>0.02</v>
      </c>
      <c r="K46" s="36">
        <v>0.327671232876712</v>
      </c>
      <c r="L46" s="37"/>
    </row>
    <row r="47" customFormat="1" ht="25" customHeight="1" spans="1:12">
      <c r="A47" s="13">
        <v>2</v>
      </c>
      <c r="B47" s="11">
        <v>2</v>
      </c>
      <c r="C47" s="11" t="s">
        <v>230</v>
      </c>
      <c r="D47" s="33" t="s">
        <v>199</v>
      </c>
      <c r="E47" s="11" t="s">
        <v>200</v>
      </c>
      <c r="F47" s="33">
        <v>42</v>
      </c>
      <c r="G47" s="34">
        <v>0.0345</v>
      </c>
      <c r="H47" s="17"/>
      <c r="I47" s="27"/>
      <c r="J47" s="29">
        <v>0.02</v>
      </c>
      <c r="K47" s="36">
        <v>0.188712328767123</v>
      </c>
      <c r="L47" s="37"/>
    </row>
    <row r="48" customFormat="1" ht="25" customHeight="1" spans="1:12">
      <c r="A48" s="13">
        <v>3</v>
      </c>
      <c r="B48" s="11">
        <v>3</v>
      </c>
      <c r="C48" s="11" t="s">
        <v>231</v>
      </c>
      <c r="D48" s="33" t="s">
        <v>199</v>
      </c>
      <c r="E48" s="11" t="s">
        <v>200</v>
      </c>
      <c r="F48" s="33">
        <v>42</v>
      </c>
      <c r="G48" s="34">
        <v>0.0345</v>
      </c>
      <c r="H48" s="17"/>
      <c r="I48" s="27"/>
      <c r="J48" s="29">
        <v>0.02</v>
      </c>
      <c r="K48" s="36">
        <v>0.299178082191781</v>
      </c>
      <c r="L48" s="37"/>
    </row>
    <row r="49" customFormat="1" ht="25" customHeight="1" spans="1:12">
      <c r="A49" s="13">
        <v>4</v>
      </c>
      <c r="B49" s="11">
        <v>4</v>
      </c>
      <c r="C49" s="11" t="s">
        <v>232</v>
      </c>
      <c r="D49" s="33" t="s">
        <v>199</v>
      </c>
      <c r="E49" s="11" t="s">
        <v>200</v>
      </c>
      <c r="F49" s="33">
        <v>44</v>
      </c>
      <c r="G49" s="34">
        <v>0.0345</v>
      </c>
      <c r="H49" s="17"/>
      <c r="I49" s="27"/>
      <c r="J49" s="29">
        <v>0.02</v>
      </c>
      <c r="K49" s="36">
        <v>0.313424657534247</v>
      </c>
      <c r="L49" s="37"/>
    </row>
    <row r="50" customFormat="1" ht="25" customHeight="1" spans="1:12">
      <c r="A50" s="13">
        <v>5</v>
      </c>
      <c r="B50" s="11">
        <v>5</v>
      </c>
      <c r="C50" s="11" t="s">
        <v>233</v>
      </c>
      <c r="D50" s="33" t="s">
        <v>199</v>
      </c>
      <c r="E50" s="11" t="s">
        <v>200</v>
      </c>
      <c r="F50" s="33">
        <v>49</v>
      </c>
      <c r="G50" s="34">
        <v>0.0345</v>
      </c>
      <c r="H50" s="17"/>
      <c r="I50" s="27"/>
      <c r="J50" s="29">
        <v>0.02</v>
      </c>
      <c r="K50" s="36">
        <v>0.349041095890411</v>
      </c>
      <c r="L50" s="37"/>
    </row>
    <row r="51" customFormat="1" ht="25" customHeight="1" spans="1:12">
      <c r="A51" s="13">
        <v>6</v>
      </c>
      <c r="B51" s="11">
        <v>6</v>
      </c>
      <c r="C51" s="35" t="s">
        <v>205</v>
      </c>
      <c r="D51" s="33" t="s">
        <v>199</v>
      </c>
      <c r="E51" s="11" t="s">
        <v>185</v>
      </c>
      <c r="F51" s="33">
        <v>200</v>
      </c>
      <c r="G51" s="34">
        <v>0.066</v>
      </c>
      <c r="H51" s="17"/>
      <c r="I51" s="27"/>
      <c r="J51" s="29">
        <v>0.02</v>
      </c>
      <c r="K51" s="36">
        <v>0.602739726027397</v>
      </c>
      <c r="L51" s="37"/>
    </row>
    <row r="52" customFormat="1" ht="25" customHeight="1" spans="1:12">
      <c r="A52" s="13">
        <v>7</v>
      </c>
      <c r="B52" s="11">
        <v>7</v>
      </c>
      <c r="C52" s="11" t="s">
        <v>235</v>
      </c>
      <c r="D52" s="33" t="s">
        <v>199</v>
      </c>
      <c r="E52" s="11" t="s">
        <v>200</v>
      </c>
      <c r="F52" s="33">
        <v>42</v>
      </c>
      <c r="G52" s="34">
        <v>0.0365</v>
      </c>
      <c r="H52" s="17"/>
      <c r="I52" s="27"/>
      <c r="J52" s="29">
        <v>0.02</v>
      </c>
      <c r="K52" s="36">
        <v>0.764054794520548</v>
      </c>
      <c r="L52" s="37"/>
    </row>
    <row r="53" customFormat="1" ht="25" customHeight="1" spans="1:12">
      <c r="A53" s="13">
        <v>8</v>
      </c>
      <c r="B53" s="14">
        <v>8</v>
      </c>
      <c r="C53" s="11" t="s">
        <v>236</v>
      </c>
      <c r="D53" s="33" t="s">
        <v>208</v>
      </c>
      <c r="E53" s="11" t="s">
        <v>200</v>
      </c>
      <c r="F53" s="33">
        <v>18</v>
      </c>
      <c r="G53" s="34">
        <v>0.0365</v>
      </c>
      <c r="H53" s="17"/>
      <c r="I53" s="27"/>
      <c r="J53" s="29">
        <v>0.02</v>
      </c>
      <c r="K53" s="36">
        <v>0.214027397260274</v>
      </c>
      <c r="L53" s="37"/>
    </row>
    <row r="54" customFormat="1" ht="25" customHeight="1" spans="1:12">
      <c r="A54" s="13">
        <v>9</v>
      </c>
      <c r="B54" s="18"/>
      <c r="C54" s="11"/>
      <c r="D54" s="33"/>
      <c r="E54" s="11"/>
      <c r="F54" s="33">
        <v>10</v>
      </c>
      <c r="G54" s="34">
        <v>0.0365</v>
      </c>
      <c r="H54" s="17"/>
      <c r="I54" s="27"/>
      <c r="J54" s="29">
        <v>0.02</v>
      </c>
      <c r="K54" s="36">
        <v>0.133150684931507</v>
      </c>
      <c r="L54" s="37"/>
    </row>
    <row r="55" customFormat="1" ht="25" customHeight="1" spans="1:12">
      <c r="A55" s="13">
        <v>10</v>
      </c>
      <c r="B55" s="18"/>
      <c r="C55" s="11"/>
      <c r="D55" s="33"/>
      <c r="E55" s="11"/>
      <c r="F55" s="33">
        <v>20</v>
      </c>
      <c r="G55" s="34">
        <v>0.0365</v>
      </c>
      <c r="H55" s="17"/>
      <c r="I55" s="27"/>
      <c r="J55" s="29">
        <v>0.02</v>
      </c>
      <c r="K55" s="36">
        <v>0.254246575342466</v>
      </c>
      <c r="L55" s="37"/>
    </row>
    <row r="56" customFormat="1" ht="25" customHeight="1" spans="1:12">
      <c r="A56" s="13">
        <v>11</v>
      </c>
      <c r="B56" s="18"/>
      <c r="C56" s="11"/>
      <c r="D56" s="33"/>
      <c r="E56" s="11"/>
      <c r="F56" s="33">
        <v>29</v>
      </c>
      <c r="G56" s="34">
        <v>0.0365</v>
      </c>
      <c r="H56" s="17"/>
      <c r="I56" s="27"/>
      <c r="J56" s="29">
        <v>0.02</v>
      </c>
      <c r="K56" s="36">
        <v>0.125534246575342</v>
      </c>
      <c r="L56" s="37"/>
    </row>
    <row r="57" customFormat="1" ht="25" customHeight="1" spans="1:12">
      <c r="A57" s="13">
        <v>12</v>
      </c>
      <c r="B57" s="18"/>
      <c r="C57" s="11"/>
      <c r="D57" s="33"/>
      <c r="E57" s="11"/>
      <c r="F57" s="33">
        <v>49</v>
      </c>
      <c r="G57" s="34">
        <v>0.0365</v>
      </c>
      <c r="H57" s="17"/>
      <c r="I57" s="27"/>
      <c r="J57" s="29">
        <v>0.02</v>
      </c>
      <c r="K57" s="36">
        <v>0.655123287671233</v>
      </c>
      <c r="L57" s="37"/>
    </row>
    <row r="58" customFormat="1" ht="25" customHeight="1" spans="1:12">
      <c r="A58" s="13">
        <v>13</v>
      </c>
      <c r="B58" s="18"/>
      <c r="C58" s="11"/>
      <c r="D58" s="33"/>
      <c r="E58" s="11"/>
      <c r="F58" s="33">
        <v>45</v>
      </c>
      <c r="G58" s="34">
        <v>0.0365</v>
      </c>
      <c r="H58" s="17"/>
      <c r="I58" s="27"/>
      <c r="J58" s="29">
        <v>0.02</v>
      </c>
      <c r="K58" s="36">
        <v>0.596712328767123</v>
      </c>
      <c r="L58" s="37"/>
    </row>
    <row r="59" customFormat="1" ht="25" customHeight="1" spans="1:12">
      <c r="A59" s="13">
        <v>14</v>
      </c>
      <c r="B59" s="20"/>
      <c r="C59" s="11"/>
      <c r="D59" s="33"/>
      <c r="E59" s="11"/>
      <c r="F59" s="33">
        <v>36</v>
      </c>
      <c r="G59" s="34">
        <v>0.0365</v>
      </c>
      <c r="H59" s="17"/>
      <c r="I59" s="27"/>
      <c r="J59" s="29">
        <v>0.02</v>
      </c>
      <c r="K59" s="36">
        <v>0.465534246575342</v>
      </c>
      <c r="L59" s="37"/>
    </row>
    <row r="60" customFormat="1" ht="25" customHeight="1" spans="1:12">
      <c r="A60" s="13">
        <v>15</v>
      </c>
      <c r="B60" s="11">
        <v>9</v>
      </c>
      <c r="C60" s="11" t="s">
        <v>33</v>
      </c>
      <c r="D60" s="33" t="s">
        <v>208</v>
      </c>
      <c r="E60" s="31" t="s">
        <v>185</v>
      </c>
      <c r="F60" s="33">
        <v>500</v>
      </c>
      <c r="G60" s="34">
        <v>0.04</v>
      </c>
      <c r="H60" s="32" t="s">
        <v>210</v>
      </c>
      <c r="I60" s="31">
        <v>351.58</v>
      </c>
      <c r="J60" s="39">
        <v>0.02</v>
      </c>
      <c r="K60" s="36">
        <v>6.05479452054794</v>
      </c>
      <c r="L60" s="31"/>
    </row>
    <row r="61" customFormat="1" ht="25" customHeight="1" spans="1:12">
      <c r="A61" s="13">
        <v>16</v>
      </c>
      <c r="B61" s="27">
        <v>10</v>
      </c>
      <c r="C61" s="11" t="s">
        <v>212</v>
      </c>
      <c r="D61" s="33" t="s">
        <v>208</v>
      </c>
      <c r="E61" s="11" t="s">
        <v>200</v>
      </c>
      <c r="F61" s="33">
        <v>9.9</v>
      </c>
      <c r="G61" s="34">
        <v>0.096</v>
      </c>
      <c r="H61" s="32"/>
      <c r="I61" s="31"/>
      <c r="J61" s="39">
        <v>0.02</v>
      </c>
      <c r="K61" s="33">
        <v>0.0993</v>
      </c>
      <c r="L61" s="37"/>
    </row>
    <row r="62" customFormat="1" ht="25" customHeight="1" spans="1:12">
      <c r="A62" s="13">
        <v>17</v>
      </c>
      <c r="B62" s="27"/>
      <c r="C62" s="11"/>
      <c r="D62" s="33"/>
      <c r="E62" s="11"/>
      <c r="F62" s="33">
        <v>9.9</v>
      </c>
      <c r="G62" s="34">
        <v>0.096</v>
      </c>
      <c r="H62" s="32"/>
      <c r="I62" s="31"/>
      <c r="J62" s="39">
        <v>0.02</v>
      </c>
      <c r="K62" s="33">
        <v>0.1199</v>
      </c>
      <c r="L62" s="37"/>
    </row>
    <row r="63" customFormat="1" ht="25" customHeight="1" spans="1:12">
      <c r="A63" s="13">
        <v>18</v>
      </c>
      <c r="B63" s="27">
        <v>11</v>
      </c>
      <c r="C63" s="11" t="s">
        <v>213</v>
      </c>
      <c r="D63" s="33" t="s">
        <v>208</v>
      </c>
      <c r="E63" s="11" t="s">
        <v>200</v>
      </c>
      <c r="F63" s="33">
        <v>5.4</v>
      </c>
      <c r="G63" s="34">
        <v>0.063</v>
      </c>
      <c r="H63" s="32"/>
      <c r="I63" s="31"/>
      <c r="J63" s="39">
        <v>0.02</v>
      </c>
      <c r="K63" s="33">
        <v>0.0692</v>
      </c>
      <c r="L63" s="37"/>
    </row>
    <row r="64" customFormat="1" ht="25" customHeight="1" spans="1:12">
      <c r="A64" s="13">
        <v>19</v>
      </c>
      <c r="B64" s="27">
        <v>12</v>
      </c>
      <c r="C64" s="11" t="s">
        <v>214</v>
      </c>
      <c r="D64" s="33" t="s">
        <v>208</v>
      </c>
      <c r="E64" s="11" t="s">
        <v>200</v>
      </c>
      <c r="F64" s="33">
        <v>5</v>
      </c>
      <c r="G64" s="34">
        <v>0.075</v>
      </c>
      <c r="H64" s="32"/>
      <c r="I64" s="31"/>
      <c r="J64" s="39">
        <v>0.02</v>
      </c>
      <c r="K64" s="33">
        <v>0.0781</v>
      </c>
      <c r="L64" s="37"/>
    </row>
    <row r="65" customFormat="1" ht="25" customHeight="1" spans="1:12">
      <c r="A65" s="13">
        <v>20</v>
      </c>
      <c r="B65" s="27"/>
      <c r="C65" s="11"/>
      <c r="D65" s="33"/>
      <c r="E65" s="11"/>
      <c r="F65" s="33">
        <v>12.7</v>
      </c>
      <c r="G65" s="34">
        <v>0.0365</v>
      </c>
      <c r="H65" s="32"/>
      <c r="I65" s="31"/>
      <c r="J65" s="39">
        <v>0.02</v>
      </c>
      <c r="K65" s="33">
        <v>0.2491</v>
      </c>
      <c r="L65" s="37"/>
    </row>
    <row r="66" customFormat="1" ht="25" customHeight="1" spans="1:12">
      <c r="A66" s="13">
        <v>21</v>
      </c>
      <c r="B66" s="27"/>
      <c r="C66" s="11"/>
      <c r="D66" s="33"/>
      <c r="E66" s="11"/>
      <c r="F66" s="33">
        <v>25</v>
      </c>
      <c r="G66" s="34">
        <v>0.072</v>
      </c>
      <c r="H66" s="32"/>
      <c r="I66" s="31"/>
      <c r="J66" s="39">
        <v>0.02</v>
      </c>
      <c r="K66" s="33">
        <v>0.3808</v>
      </c>
      <c r="L66" s="37"/>
    </row>
    <row r="67" customFormat="1" ht="25" customHeight="1" spans="1:12">
      <c r="A67" s="13">
        <v>22</v>
      </c>
      <c r="B67" s="11">
        <v>13</v>
      </c>
      <c r="C67" s="35" t="s">
        <v>35</v>
      </c>
      <c r="D67" s="33" t="s">
        <v>208</v>
      </c>
      <c r="E67" s="21" t="s">
        <v>217</v>
      </c>
      <c r="F67" s="33">
        <v>300</v>
      </c>
      <c r="G67" s="48">
        <v>0.066</v>
      </c>
      <c r="H67" s="17"/>
      <c r="I67" s="27"/>
      <c r="J67" s="46">
        <v>0.02</v>
      </c>
      <c r="K67" s="27">
        <v>1.0027</v>
      </c>
      <c r="L67" s="40"/>
    </row>
    <row r="68" customFormat="1" ht="25" customHeight="1" spans="1:12">
      <c r="A68" s="49" t="s">
        <v>37</v>
      </c>
      <c r="B68" s="49"/>
      <c r="C68" s="49"/>
      <c r="D68" s="49"/>
      <c r="E68" s="30"/>
      <c r="F68" s="30"/>
      <c r="G68" s="30"/>
      <c r="H68" s="30"/>
      <c r="I68" s="30"/>
      <c r="J68" s="30"/>
      <c r="K68" s="53">
        <f>SUM(K46:K67)</f>
        <v>13.3430452054794</v>
      </c>
      <c r="L68" s="30"/>
    </row>
    <row r="69" customFormat="1" ht="25" customHeight="1" spans="1:12">
      <c r="A69" s="50" t="s">
        <v>425</v>
      </c>
      <c r="B69" s="50"/>
      <c r="C69" s="50"/>
      <c r="D69" s="50"/>
      <c r="E69" s="51"/>
      <c r="F69" s="51"/>
      <c r="G69" s="51"/>
      <c r="H69" s="51"/>
      <c r="I69" s="51"/>
      <c r="J69" s="51"/>
      <c r="K69" s="54">
        <f>K68+K45+K39+K21+K17</f>
        <v>196.868184931507</v>
      </c>
      <c r="L69" s="51"/>
    </row>
    <row r="70" customFormat="1" ht="25" customHeight="1" spans="1:1">
      <c r="A70" s="4"/>
    </row>
    <row r="71" customFormat="1" ht="25" customHeight="1" spans="1:1">
      <c r="A71" s="4"/>
    </row>
    <row r="72" customFormat="1" ht="25" customHeight="1" spans="1:1">
      <c r="A72" s="4"/>
    </row>
    <row r="73" customFormat="1" ht="25" customHeight="1" spans="1:1">
      <c r="A73" s="4"/>
    </row>
    <row r="74" customFormat="1" ht="25" customHeight="1" spans="1:1">
      <c r="A74" s="4"/>
    </row>
    <row r="75" customFormat="1" ht="25" customHeight="1" spans="1:1">
      <c r="A75" s="4"/>
    </row>
    <row r="76" customFormat="1" ht="25" customHeight="1" spans="1:1">
      <c r="A76" s="4"/>
    </row>
    <row r="77" customFormat="1" ht="25" customHeight="1" spans="1:1">
      <c r="A77" s="4"/>
    </row>
    <row r="78" customFormat="1" ht="25" customHeight="1" spans="1:1">
      <c r="A78" s="4"/>
    </row>
    <row r="79" customFormat="1" ht="25" customHeight="1" spans="1:1">
      <c r="A79" s="4"/>
    </row>
    <row r="80" customFormat="1" ht="25" customHeight="1" spans="1:1">
      <c r="A80" s="4"/>
    </row>
    <row r="81" customFormat="1" ht="25" customHeight="1" spans="1:1">
      <c r="A81" s="4"/>
    </row>
    <row r="82" customFormat="1" ht="25" customHeight="1" spans="1:1">
      <c r="A82" s="4"/>
    </row>
    <row r="83" customFormat="1" ht="25" customHeight="1" spans="1:1">
      <c r="A83" s="4"/>
    </row>
    <row r="84" ht="25" customHeight="1" spans="2:2">
      <c r="B84" s="52">
        <v>28</v>
      </c>
    </row>
    <row r="85" ht="25" customHeight="1" spans="2:2">
      <c r="B85" s="52"/>
    </row>
    <row r="86" ht="25" customHeight="1" spans="2:2">
      <c r="B86" s="52"/>
    </row>
    <row r="87" ht="25" customHeight="1" spans="2:2">
      <c r="B87" s="52"/>
    </row>
    <row r="88" ht="25" customHeight="1" spans="2:2">
      <c r="B88" s="52"/>
    </row>
  </sheetData>
  <mergeCells count="52">
    <mergeCell ref="B1:C1"/>
    <mergeCell ref="A2:L2"/>
    <mergeCell ref="B3:L3"/>
    <mergeCell ref="A17:D17"/>
    <mergeCell ref="A21:D21"/>
    <mergeCell ref="A39:D39"/>
    <mergeCell ref="A45:D45"/>
    <mergeCell ref="A68:D68"/>
    <mergeCell ref="A69:D69"/>
    <mergeCell ref="B5:B14"/>
    <mergeCell ref="B15:B16"/>
    <mergeCell ref="B18:B20"/>
    <mergeCell ref="B25:B26"/>
    <mergeCell ref="B29:B33"/>
    <mergeCell ref="B34:B38"/>
    <mergeCell ref="B40:B41"/>
    <mergeCell ref="B43:B44"/>
    <mergeCell ref="B53:B59"/>
    <mergeCell ref="B61:B62"/>
    <mergeCell ref="B64:B66"/>
    <mergeCell ref="B84:B88"/>
    <mergeCell ref="C5:C14"/>
    <mergeCell ref="C15:C16"/>
    <mergeCell ref="C18:C20"/>
    <mergeCell ref="C25:C26"/>
    <mergeCell ref="C29:C33"/>
    <mergeCell ref="C34:C38"/>
    <mergeCell ref="C40:C41"/>
    <mergeCell ref="C43:C44"/>
    <mergeCell ref="C53:C59"/>
    <mergeCell ref="C61:C62"/>
    <mergeCell ref="C64:C66"/>
    <mergeCell ref="D5:D14"/>
    <mergeCell ref="D15:D16"/>
    <mergeCell ref="D18:D20"/>
    <mergeCell ref="D29:D33"/>
    <mergeCell ref="D34:D38"/>
    <mergeCell ref="D40:D41"/>
    <mergeCell ref="D43:D44"/>
    <mergeCell ref="D53:D59"/>
    <mergeCell ref="D61:D62"/>
    <mergeCell ref="D64:D66"/>
    <mergeCell ref="E5:E14"/>
    <mergeCell ref="E15:E16"/>
    <mergeCell ref="E18:E20"/>
    <mergeCell ref="E25:E26"/>
    <mergeCell ref="E29:E33"/>
    <mergeCell ref="E34:E38"/>
    <mergeCell ref="E43:E44"/>
    <mergeCell ref="E53:E59"/>
    <mergeCell ref="E61:E62"/>
    <mergeCell ref="E64:E6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129团</vt:lpstr>
      <vt:lpstr>Sheet2</vt:lpstr>
      <vt:lpstr>Sheet4</vt:lpstr>
      <vt:lpstr>兵团明细</vt:lpstr>
      <vt:lpstr>师市明细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夜空守望者</cp:lastModifiedBy>
  <dcterms:created xsi:type="dcterms:W3CDTF">2024-02-21T10:51:00Z</dcterms:created>
  <dcterms:modified xsi:type="dcterms:W3CDTF">2024-04-18T07:37:48Z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8FE8A8024AF146AFA43C0AA48DAE8909_11</vt:lpwstr>
  </property>
  <property fmtid="{D5CDD505-2E9C-101B-9397-08002B2CF9AE}" pid="3" name="KSOProductBuildVer">
    <vt:lpwstr>2052-12.1.0.16417</vt:lpwstr>
  </property>
</Properties>
</file>